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Z:\איסוף מידע סטטיסטי\"/>
    </mc:Choice>
  </mc:AlternateContent>
  <xr:revisionPtr revIDLastSave="0" documentId="8_{14013894-82EA-4FDD-8C7C-E14B70C15E40}" xr6:coauthVersionLast="36" xr6:coauthVersionMax="36" xr10:uidLastSave="{00000000-0000-0000-0000-000000000000}"/>
  <bookViews>
    <workbookView xWindow="120" yWindow="180" windowWidth="15480" windowHeight="8640" activeTab="1" xr2:uid="{00000000-000D-0000-FFFF-FFFF00000000}"/>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 r:id="rId26"/>
    <externalReference r:id="rId27"/>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[4]הוראות!#REF!</definedName>
    <definedName name="mess1" localSheetId="6">[5]הוראות!#REF!</definedName>
    <definedName name="mess1" localSheetId="7">[5]הוראות!#REF!</definedName>
    <definedName name="mess1" localSheetId="11">[5]הוראות!#REF!</definedName>
    <definedName name="mess1" localSheetId="10">[5]הוראות!#REF!</definedName>
    <definedName name="mess1" localSheetId="17">[5]הוראות!#REF!</definedName>
    <definedName name="mess1" localSheetId="15">[5]הוראות!#REF!</definedName>
    <definedName name="mess1" localSheetId="18">[5]הוראות!#REF!</definedName>
    <definedName name="mess1" localSheetId="19">[5]הוראות!#REF!</definedName>
    <definedName name="mess1">[5]הוראות!#REF!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91029"/>
</workbook>
</file>

<file path=xl/calcChain.xml><?xml version="1.0" encoding="utf-8"?>
<calcChain xmlns="http://schemas.openxmlformats.org/spreadsheetml/2006/main">
  <c r="C13" i="14" l="1"/>
  <c r="AF48" i="5" l="1"/>
  <c r="AE48" i="5"/>
  <c r="AD48" i="5"/>
  <c r="AC48" i="5"/>
  <c r="AB48" i="5"/>
  <c r="AF47" i="5"/>
  <c r="AE47" i="5"/>
  <c r="AD47" i="5"/>
  <c r="AC47" i="5"/>
  <c r="AB47" i="5"/>
  <c r="AF46" i="5"/>
  <c r="AE46" i="5"/>
  <c r="AD46" i="5"/>
  <c r="AC46" i="5"/>
  <c r="AB46" i="5"/>
  <c r="AA46" i="5"/>
  <c r="AF45" i="5"/>
  <c r="AE45" i="5"/>
  <c r="AD45" i="5"/>
  <c r="AC45" i="5"/>
  <c r="AC49" i="5" s="1"/>
  <c r="AB45" i="5"/>
  <c r="AF42" i="5"/>
  <c r="AE42" i="5"/>
  <c r="AD42" i="5"/>
  <c r="AC42" i="5"/>
  <c r="AB42" i="5"/>
  <c r="AF41" i="5"/>
  <c r="AF43" i="5" s="1"/>
  <c r="AE41" i="5"/>
  <c r="AE43" i="5" s="1"/>
  <c r="AD41" i="5"/>
  <c r="AC41" i="5"/>
  <c r="AC43" i="5" s="1"/>
  <c r="AB41" i="5"/>
  <c r="AB43" i="5" s="1"/>
  <c r="AF38" i="5"/>
  <c r="AE38" i="5"/>
  <c r="AD38" i="5"/>
  <c r="AC38" i="5"/>
  <c r="AB38" i="5"/>
  <c r="AF37" i="5"/>
  <c r="AE37" i="5"/>
  <c r="AD37" i="5"/>
  <c r="AC37" i="5"/>
  <c r="AB37" i="5"/>
  <c r="AE36" i="5"/>
  <c r="AD36" i="5"/>
  <c r="AC36" i="5"/>
  <c r="Z48" i="5"/>
  <c r="Y48" i="5"/>
  <c r="X48" i="5"/>
  <c r="W48" i="5"/>
  <c r="V48" i="5"/>
  <c r="Z47" i="5"/>
  <c r="Y47" i="5"/>
  <c r="X47" i="5"/>
  <c r="W47" i="5"/>
  <c r="V47" i="5"/>
  <c r="Z46" i="5"/>
  <c r="Y46" i="5"/>
  <c r="X46" i="5"/>
  <c r="W46" i="5"/>
  <c r="V46" i="5"/>
  <c r="Z45" i="5"/>
  <c r="Y45" i="5"/>
  <c r="X45" i="5"/>
  <c r="W45" i="5"/>
  <c r="V45" i="5"/>
  <c r="Z42" i="5"/>
  <c r="Y42" i="5"/>
  <c r="X42" i="5"/>
  <c r="W42" i="5"/>
  <c r="V42" i="5"/>
  <c r="Z41" i="5"/>
  <c r="Z43" i="5" s="1"/>
  <c r="Y41" i="5"/>
  <c r="Y43" i="5" s="1"/>
  <c r="X41" i="5"/>
  <c r="W41" i="5"/>
  <c r="V41" i="5"/>
  <c r="V43" i="5" s="1"/>
  <c r="Z38" i="5"/>
  <c r="Y38" i="5"/>
  <c r="X38" i="5"/>
  <c r="W38" i="5"/>
  <c r="V38" i="5"/>
  <c r="Z37" i="5"/>
  <c r="Y37" i="5"/>
  <c r="X37" i="5"/>
  <c r="W37" i="5"/>
  <c r="V37" i="5"/>
  <c r="Z36" i="5"/>
  <c r="Y36" i="5"/>
  <c r="X36" i="5"/>
  <c r="W36" i="5"/>
  <c r="V36" i="5"/>
  <c r="Z35" i="5"/>
  <c r="Y35" i="5"/>
  <c r="X35" i="5"/>
  <c r="W35" i="5"/>
  <c r="V35" i="5"/>
  <c r="T48" i="5"/>
  <c r="S48" i="5"/>
  <c r="R48" i="5"/>
  <c r="Q48" i="5"/>
  <c r="P48" i="5"/>
  <c r="T47" i="5"/>
  <c r="S47" i="5"/>
  <c r="R47" i="5"/>
  <c r="Q47" i="5"/>
  <c r="P47" i="5"/>
  <c r="T46" i="5"/>
  <c r="S46" i="5"/>
  <c r="R46" i="5"/>
  <c r="Q46" i="5"/>
  <c r="P46" i="5"/>
  <c r="T45" i="5"/>
  <c r="S45" i="5"/>
  <c r="R45" i="5"/>
  <c r="Q45" i="5"/>
  <c r="P45" i="5"/>
  <c r="T42" i="5"/>
  <c r="S42" i="5"/>
  <c r="R42" i="5"/>
  <c r="Q42" i="5"/>
  <c r="P42" i="5"/>
  <c r="T41" i="5"/>
  <c r="S41" i="5"/>
  <c r="R41" i="5"/>
  <c r="R43" i="5" s="1"/>
  <c r="Q41" i="5"/>
  <c r="Q43" i="5" s="1"/>
  <c r="P41" i="5"/>
  <c r="T38" i="5"/>
  <c r="S38" i="5"/>
  <c r="R38" i="5"/>
  <c r="Q38" i="5"/>
  <c r="P38" i="5"/>
  <c r="T37" i="5"/>
  <c r="S37" i="5"/>
  <c r="R37" i="5"/>
  <c r="Q37" i="5"/>
  <c r="P37" i="5"/>
  <c r="T36" i="5"/>
  <c r="S36" i="5"/>
  <c r="R36" i="5"/>
  <c r="Q36" i="5"/>
  <c r="P36" i="5"/>
  <c r="T35" i="5"/>
  <c r="S35" i="5"/>
  <c r="R35" i="5"/>
  <c r="Q35" i="5"/>
  <c r="P35" i="5"/>
  <c r="N48" i="5"/>
  <c r="M48" i="5"/>
  <c r="L48" i="5"/>
  <c r="K48" i="5"/>
  <c r="J48" i="5"/>
  <c r="N47" i="5"/>
  <c r="M47" i="5"/>
  <c r="L47" i="5"/>
  <c r="K47" i="5"/>
  <c r="J47" i="5"/>
  <c r="N46" i="5"/>
  <c r="M46" i="5"/>
  <c r="L46" i="5"/>
  <c r="K46" i="5"/>
  <c r="J46" i="5"/>
  <c r="N45" i="5"/>
  <c r="M45" i="5"/>
  <c r="L45" i="5"/>
  <c r="K45" i="5"/>
  <c r="J45" i="5"/>
  <c r="N42" i="5"/>
  <c r="M42" i="5"/>
  <c r="L42" i="5"/>
  <c r="K42" i="5"/>
  <c r="J42" i="5"/>
  <c r="N41" i="5"/>
  <c r="N43" i="5" s="1"/>
  <c r="M41" i="5"/>
  <c r="M43" i="5" s="1"/>
  <c r="L41" i="5"/>
  <c r="K41" i="5"/>
  <c r="J41" i="5"/>
  <c r="J43" i="5" s="1"/>
  <c r="N38" i="5"/>
  <c r="M38" i="5"/>
  <c r="L38" i="5"/>
  <c r="K38" i="5"/>
  <c r="J38" i="5"/>
  <c r="N37" i="5"/>
  <c r="M37" i="5"/>
  <c r="L37" i="5"/>
  <c r="K37" i="5"/>
  <c r="J37" i="5"/>
  <c r="N36" i="5"/>
  <c r="M36" i="5"/>
  <c r="L36" i="5"/>
  <c r="K36" i="5"/>
  <c r="J36" i="5"/>
  <c r="N35" i="5"/>
  <c r="M35" i="5"/>
  <c r="L35" i="5"/>
  <c r="K35" i="5"/>
  <c r="H48" i="5"/>
  <c r="G48" i="5"/>
  <c r="F48" i="5"/>
  <c r="E48" i="5"/>
  <c r="D48" i="5"/>
  <c r="H47" i="5"/>
  <c r="G47" i="5"/>
  <c r="F47" i="5"/>
  <c r="E47" i="5"/>
  <c r="D47" i="5"/>
  <c r="H46" i="5"/>
  <c r="G46" i="5"/>
  <c r="F46" i="5"/>
  <c r="E46" i="5"/>
  <c r="D46" i="5"/>
  <c r="H45" i="5"/>
  <c r="G45" i="5"/>
  <c r="F45" i="5"/>
  <c r="E45" i="5"/>
  <c r="D45" i="5"/>
  <c r="H42" i="5"/>
  <c r="G42" i="5"/>
  <c r="F42" i="5"/>
  <c r="E42" i="5"/>
  <c r="D42" i="5"/>
  <c r="H41" i="5"/>
  <c r="H43" i="5" s="1"/>
  <c r="G41" i="5"/>
  <c r="F41" i="5"/>
  <c r="E41" i="5"/>
  <c r="E43" i="5" s="1"/>
  <c r="D41" i="5"/>
  <c r="G38" i="5"/>
  <c r="H37" i="5"/>
  <c r="G37" i="5"/>
  <c r="F37" i="5"/>
  <c r="E37" i="5"/>
  <c r="D37" i="5"/>
  <c r="O31" i="5"/>
  <c r="U31" i="5" s="1"/>
  <c r="AA31" i="5" s="1"/>
  <c r="I31" i="5"/>
  <c r="BV48" i="4"/>
  <c r="BU48" i="4"/>
  <c r="BT48" i="4"/>
  <c r="BS48" i="4"/>
  <c r="BR48" i="4"/>
  <c r="BV47" i="4"/>
  <c r="BU47" i="4"/>
  <c r="BT47" i="4"/>
  <c r="BS47" i="4"/>
  <c r="BR47" i="4"/>
  <c r="BV46" i="4"/>
  <c r="BU46" i="4"/>
  <c r="BT46" i="4"/>
  <c r="BS46" i="4"/>
  <c r="BR46" i="4"/>
  <c r="BV45" i="4"/>
  <c r="BU45" i="4"/>
  <c r="BT45" i="4"/>
  <c r="BS45" i="4"/>
  <c r="BR45" i="4"/>
  <c r="BV42" i="4"/>
  <c r="BU42" i="4"/>
  <c r="BT42" i="4"/>
  <c r="BS42" i="4"/>
  <c r="BR42" i="4"/>
  <c r="BV41" i="4"/>
  <c r="BU41" i="4"/>
  <c r="BT41" i="4"/>
  <c r="BT43" i="4" s="1"/>
  <c r="BS41" i="4"/>
  <c r="BS43" i="4" s="1"/>
  <c r="BR41" i="4"/>
  <c r="BV38" i="4"/>
  <c r="BU38" i="4"/>
  <c r="BT38" i="4"/>
  <c r="BS38" i="4"/>
  <c r="BR38" i="4"/>
  <c r="BV37" i="4"/>
  <c r="BU37" i="4"/>
  <c r="BT37" i="4"/>
  <c r="BS37" i="4"/>
  <c r="BR37" i="4"/>
  <c r="BV36" i="4"/>
  <c r="BU36" i="4"/>
  <c r="BT36" i="4"/>
  <c r="BS36" i="4"/>
  <c r="BR36" i="4"/>
  <c r="BQ36" i="4" s="1"/>
  <c r="BV35" i="4"/>
  <c r="BU35" i="4"/>
  <c r="BT35" i="4"/>
  <c r="BS35" i="4"/>
  <c r="BR35" i="4"/>
  <c r="BP48" i="4"/>
  <c r="BO48" i="4"/>
  <c r="BN48" i="4"/>
  <c r="BM48" i="4"/>
  <c r="BL48" i="4"/>
  <c r="BP47" i="4"/>
  <c r="BO47" i="4"/>
  <c r="BN47" i="4"/>
  <c r="BM47" i="4"/>
  <c r="BL47" i="4"/>
  <c r="BP46" i="4"/>
  <c r="BO46" i="4"/>
  <c r="BN46" i="4"/>
  <c r="BM46" i="4"/>
  <c r="BL46" i="4"/>
  <c r="BP45" i="4"/>
  <c r="BO45" i="4"/>
  <c r="BN45" i="4"/>
  <c r="BM45" i="4"/>
  <c r="BL45" i="4"/>
  <c r="BP42" i="4"/>
  <c r="BO42" i="4"/>
  <c r="BN42" i="4"/>
  <c r="BM42" i="4"/>
  <c r="BL42" i="4"/>
  <c r="BP41" i="4"/>
  <c r="BO41" i="4"/>
  <c r="BN41" i="4"/>
  <c r="BM41" i="4"/>
  <c r="BM43" i="4" s="1"/>
  <c r="BL41" i="4"/>
  <c r="BP38" i="4"/>
  <c r="BO38" i="4"/>
  <c r="BN38" i="4"/>
  <c r="BM38" i="4"/>
  <c r="BL38" i="4"/>
  <c r="BP37" i="4"/>
  <c r="BO37" i="4"/>
  <c r="BN37" i="4"/>
  <c r="BM37" i="4"/>
  <c r="BL37" i="4"/>
  <c r="BP36" i="4"/>
  <c r="BO36" i="4"/>
  <c r="BN36" i="4"/>
  <c r="BM36" i="4"/>
  <c r="BL36" i="4"/>
  <c r="BP35" i="4"/>
  <c r="BO35" i="4"/>
  <c r="BN35" i="4"/>
  <c r="BM35" i="4"/>
  <c r="BL35" i="4"/>
  <c r="BJ48" i="4"/>
  <c r="BI48" i="4"/>
  <c r="BH48" i="4"/>
  <c r="BG48" i="4"/>
  <c r="BF48" i="4"/>
  <c r="BJ47" i="4"/>
  <c r="BI47" i="4"/>
  <c r="BH47" i="4"/>
  <c r="BG47" i="4"/>
  <c r="BF47" i="4"/>
  <c r="BJ46" i="4"/>
  <c r="BI46" i="4"/>
  <c r="BH46" i="4"/>
  <c r="BG46" i="4"/>
  <c r="BF46" i="4"/>
  <c r="BJ45" i="4"/>
  <c r="BI45" i="4"/>
  <c r="BH45" i="4"/>
  <c r="BG45" i="4"/>
  <c r="BF45" i="4"/>
  <c r="BJ42" i="4"/>
  <c r="BI42" i="4"/>
  <c r="BH42" i="4"/>
  <c r="BG42" i="4"/>
  <c r="BF42" i="4"/>
  <c r="BJ41" i="4"/>
  <c r="BI41" i="4"/>
  <c r="BI43" i="4" s="1"/>
  <c r="BH41" i="4"/>
  <c r="BG41" i="4"/>
  <c r="BF41" i="4"/>
  <c r="BJ38" i="4"/>
  <c r="BI38" i="4"/>
  <c r="BH38" i="4"/>
  <c r="BG38" i="4"/>
  <c r="BF38" i="4"/>
  <c r="BJ37" i="4"/>
  <c r="BI37" i="4"/>
  <c r="BH37" i="4"/>
  <c r="BG37" i="4"/>
  <c r="BF37" i="4"/>
  <c r="BJ36" i="4"/>
  <c r="BI36" i="4"/>
  <c r="BH36" i="4"/>
  <c r="BG36" i="4"/>
  <c r="BF36" i="4"/>
  <c r="BJ35" i="4"/>
  <c r="BI35" i="4"/>
  <c r="BH35" i="4"/>
  <c r="BG35" i="4"/>
  <c r="BF35" i="4"/>
  <c r="BD48" i="4"/>
  <c r="BC48" i="4"/>
  <c r="BB48" i="4"/>
  <c r="BA48" i="4"/>
  <c r="AZ48" i="4"/>
  <c r="BD47" i="4"/>
  <c r="BC47" i="4"/>
  <c r="BB47" i="4"/>
  <c r="BA47" i="4"/>
  <c r="AZ47" i="4"/>
  <c r="BD46" i="4"/>
  <c r="BC46" i="4"/>
  <c r="BB46" i="4"/>
  <c r="BA46" i="4"/>
  <c r="AZ46" i="4"/>
  <c r="BD45" i="4"/>
  <c r="BC45" i="4"/>
  <c r="BB45" i="4"/>
  <c r="BA45" i="4"/>
  <c r="AZ45" i="4"/>
  <c r="BD42" i="4"/>
  <c r="BC42" i="4"/>
  <c r="BB42" i="4"/>
  <c r="BA42" i="4"/>
  <c r="AZ42" i="4"/>
  <c r="BD41" i="4"/>
  <c r="BC41" i="4"/>
  <c r="BB41" i="4"/>
  <c r="BA41" i="4"/>
  <c r="BA43" i="4" s="1"/>
  <c r="AZ41" i="4"/>
  <c r="BD38" i="4"/>
  <c r="BC38" i="4"/>
  <c r="BB38" i="4"/>
  <c r="BA38" i="4"/>
  <c r="AZ38" i="4"/>
  <c r="BD37" i="4"/>
  <c r="BC37" i="4"/>
  <c r="BB37" i="4"/>
  <c r="BA37" i="4"/>
  <c r="AZ37" i="4"/>
  <c r="BD36" i="4"/>
  <c r="BC36" i="4"/>
  <c r="BB36" i="4"/>
  <c r="BA36" i="4"/>
  <c r="AZ36" i="4"/>
  <c r="BD35" i="4"/>
  <c r="BC35" i="4"/>
  <c r="BB35" i="4"/>
  <c r="BA35" i="4"/>
  <c r="AZ35" i="4"/>
  <c r="AX48" i="4"/>
  <c r="AW48" i="4"/>
  <c r="AV48" i="4"/>
  <c r="AU48" i="4"/>
  <c r="AT48" i="4"/>
  <c r="AX47" i="4"/>
  <c r="AW47" i="4"/>
  <c r="AV47" i="4"/>
  <c r="AU47" i="4"/>
  <c r="AT47" i="4"/>
  <c r="AX46" i="4"/>
  <c r="AW46" i="4"/>
  <c r="AV46" i="4"/>
  <c r="AU46" i="4"/>
  <c r="AT46" i="4"/>
  <c r="AS46" i="4"/>
  <c r="AX45" i="4"/>
  <c r="AW45" i="4"/>
  <c r="AV45" i="4"/>
  <c r="AU45" i="4"/>
  <c r="AS45" i="4" s="1"/>
  <c r="AT45" i="4"/>
  <c r="AX42" i="4"/>
  <c r="AW42" i="4"/>
  <c r="AV42" i="4"/>
  <c r="AU42" i="4"/>
  <c r="AT42" i="4"/>
  <c r="AX41" i="4"/>
  <c r="AW41" i="4"/>
  <c r="AW43" i="4" s="1"/>
  <c r="AV41" i="4"/>
  <c r="AU41" i="4"/>
  <c r="AU43" i="4" s="1"/>
  <c r="AT41" i="4"/>
  <c r="AX38" i="4"/>
  <c r="AW38" i="4"/>
  <c r="AV38" i="4"/>
  <c r="AU38" i="4"/>
  <c r="AT38" i="4"/>
  <c r="AX37" i="4"/>
  <c r="AW37" i="4"/>
  <c r="AV37" i="4"/>
  <c r="AU37" i="4"/>
  <c r="AT37" i="4"/>
  <c r="AX36" i="4"/>
  <c r="AW36" i="4"/>
  <c r="AV36" i="4"/>
  <c r="AU36" i="4"/>
  <c r="AT36" i="4"/>
  <c r="AX35" i="4"/>
  <c r="AW35" i="4"/>
  <c r="AV35" i="4"/>
  <c r="AU35" i="4"/>
  <c r="AT35" i="4"/>
  <c r="AR48" i="4"/>
  <c r="AQ48" i="4"/>
  <c r="AP48" i="4"/>
  <c r="AO48" i="4"/>
  <c r="AN48" i="4"/>
  <c r="AR47" i="4"/>
  <c r="AQ47" i="4"/>
  <c r="AP47" i="4"/>
  <c r="AO47" i="4"/>
  <c r="AN47" i="4"/>
  <c r="AR46" i="4"/>
  <c r="AQ46" i="4"/>
  <c r="AP46" i="4"/>
  <c r="AO46" i="4"/>
  <c r="AN46" i="4"/>
  <c r="AR45" i="4"/>
  <c r="AQ45" i="4"/>
  <c r="AP45" i="4"/>
  <c r="AO45" i="4"/>
  <c r="AN45" i="4"/>
  <c r="AR42" i="4"/>
  <c r="AQ42" i="4"/>
  <c r="AP42" i="4"/>
  <c r="AO42" i="4"/>
  <c r="AN42" i="4"/>
  <c r="AR41" i="4"/>
  <c r="AQ41" i="4"/>
  <c r="AP41" i="4"/>
  <c r="AP43" i="4" s="1"/>
  <c r="AO41" i="4"/>
  <c r="AN41" i="4"/>
  <c r="AR38" i="4"/>
  <c r="AQ38" i="4"/>
  <c r="AP38" i="4"/>
  <c r="AO38" i="4"/>
  <c r="AN38" i="4"/>
  <c r="AR37" i="4"/>
  <c r="AQ37" i="4"/>
  <c r="AP37" i="4"/>
  <c r="AO37" i="4"/>
  <c r="AN37" i="4"/>
  <c r="AR36" i="4"/>
  <c r="AQ36" i="4"/>
  <c r="AP36" i="4"/>
  <c r="AO36" i="4"/>
  <c r="AN36" i="4"/>
  <c r="AR35" i="4"/>
  <c r="AQ35" i="4"/>
  <c r="AP35" i="4"/>
  <c r="AO35" i="4"/>
  <c r="AN35" i="4"/>
  <c r="AL48" i="4"/>
  <c r="AK48" i="4"/>
  <c r="AJ48" i="4"/>
  <c r="AI48" i="4"/>
  <c r="AH48" i="4"/>
  <c r="AL47" i="4"/>
  <c r="AK47" i="4"/>
  <c r="AJ47" i="4"/>
  <c r="AI47" i="4"/>
  <c r="AH47" i="4"/>
  <c r="AL46" i="4"/>
  <c r="AK46" i="4"/>
  <c r="AJ46" i="4"/>
  <c r="AI46" i="4"/>
  <c r="AH46" i="4"/>
  <c r="AL45" i="4"/>
  <c r="AK45" i="4"/>
  <c r="AJ45" i="4"/>
  <c r="AI45" i="4"/>
  <c r="AH45" i="4"/>
  <c r="AL42" i="4"/>
  <c r="AK42" i="4"/>
  <c r="AJ42" i="4"/>
  <c r="AI42" i="4"/>
  <c r="AH42" i="4"/>
  <c r="AL41" i="4"/>
  <c r="AL43" i="4" s="1"/>
  <c r="AK41" i="4"/>
  <c r="AJ41" i="4"/>
  <c r="AI41" i="4"/>
  <c r="AH41" i="4"/>
  <c r="AL38" i="4"/>
  <c r="AK38" i="4"/>
  <c r="AJ38" i="4"/>
  <c r="AI38" i="4"/>
  <c r="AH38" i="4"/>
  <c r="AL37" i="4"/>
  <c r="AK37" i="4"/>
  <c r="AJ37" i="4"/>
  <c r="AI37" i="4"/>
  <c r="AH37" i="4"/>
  <c r="AL36" i="4"/>
  <c r="AK36" i="4"/>
  <c r="AJ36" i="4"/>
  <c r="AI36" i="4"/>
  <c r="AH36" i="4"/>
  <c r="AL35" i="4"/>
  <c r="AK35" i="4"/>
  <c r="AJ35" i="4"/>
  <c r="AI35" i="4"/>
  <c r="AH35" i="4"/>
  <c r="AF48" i="4"/>
  <c r="AE48" i="4"/>
  <c r="AD48" i="4"/>
  <c r="AC48" i="4"/>
  <c r="AB48" i="4"/>
  <c r="AF47" i="4"/>
  <c r="AE47" i="4"/>
  <c r="AD47" i="4"/>
  <c r="AC47" i="4"/>
  <c r="AB47" i="4"/>
  <c r="AF46" i="4"/>
  <c r="AE46" i="4"/>
  <c r="AD46" i="4"/>
  <c r="AC46" i="4"/>
  <c r="AB46" i="4"/>
  <c r="AF45" i="4"/>
  <c r="AE45" i="4"/>
  <c r="AD45" i="4"/>
  <c r="AC45" i="4"/>
  <c r="AB45" i="4"/>
  <c r="AF42" i="4"/>
  <c r="AE42" i="4"/>
  <c r="AD42" i="4"/>
  <c r="AC42" i="4"/>
  <c r="AB42" i="4"/>
  <c r="AF41" i="4"/>
  <c r="AE41" i="4"/>
  <c r="AD41" i="4"/>
  <c r="AD43" i="4" s="1"/>
  <c r="AC41" i="4"/>
  <c r="AB41" i="4"/>
  <c r="AF38" i="4"/>
  <c r="AE38" i="4"/>
  <c r="AD38" i="4"/>
  <c r="AC38" i="4"/>
  <c r="AB38" i="4"/>
  <c r="AF37" i="4"/>
  <c r="AE37" i="4"/>
  <c r="AD37" i="4"/>
  <c r="AC37" i="4"/>
  <c r="AB37" i="4"/>
  <c r="AF36" i="4"/>
  <c r="AE36" i="4"/>
  <c r="AD36" i="4"/>
  <c r="AC36" i="4"/>
  <c r="AB36" i="4"/>
  <c r="AF35" i="4"/>
  <c r="AE35" i="4"/>
  <c r="AD35" i="4"/>
  <c r="AC35" i="4"/>
  <c r="AB35" i="4"/>
  <c r="Z48" i="4"/>
  <c r="Y48" i="4"/>
  <c r="X48" i="4"/>
  <c r="W48" i="4"/>
  <c r="V48" i="4"/>
  <c r="Z47" i="4"/>
  <c r="Y47" i="4"/>
  <c r="X47" i="4"/>
  <c r="W47" i="4"/>
  <c r="V47" i="4"/>
  <c r="Z46" i="4"/>
  <c r="Y46" i="4"/>
  <c r="X46" i="4"/>
  <c r="W46" i="4"/>
  <c r="V46" i="4"/>
  <c r="U46" i="4" s="1"/>
  <c r="Z45" i="4"/>
  <c r="Y45" i="4"/>
  <c r="X45" i="4"/>
  <c r="W45" i="4"/>
  <c r="V45" i="4"/>
  <c r="Z42" i="4"/>
  <c r="Y42" i="4"/>
  <c r="X42" i="4"/>
  <c r="W42" i="4"/>
  <c r="V42" i="4"/>
  <c r="Z41" i="4"/>
  <c r="Z43" i="4" s="1"/>
  <c r="Y41" i="4"/>
  <c r="X41" i="4"/>
  <c r="W41" i="4"/>
  <c r="V41" i="4"/>
  <c r="Z38" i="4"/>
  <c r="Y38" i="4"/>
  <c r="X38" i="4"/>
  <c r="W38" i="4"/>
  <c r="V38" i="4"/>
  <c r="Z37" i="4"/>
  <c r="Y37" i="4"/>
  <c r="X37" i="4"/>
  <c r="W37" i="4"/>
  <c r="V37" i="4"/>
  <c r="Z36" i="4"/>
  <c r="Y36" i="4"/>
  <c r="X36" i="4"/>
  <c r="W36" i="4"/>
  <c r="V36" i="4"/>
  <c r="Z35" i="4"/>
  <c r="Y35" i="4"/>
  <c r="X35" i="4"/>
  <c r="W35" i="4"/>
  <c r="V35" i="4"/>
  <c r="T48" i="4"/>
  <c r="S48" i="4"/>
  <c r="R48" i="4"/>
  <c r="Q48" i="4"/>
  <c r="P48" i="4"/>
  <c r="T47" i="4"/>
  <c r="S47" i="4"/>
  <c r="R47" i="4"/>
  <c r="Q47" i="4"/>
  <c r="P47" i="4"/>
  <c r="T46" i="4"/>
  <c r="S46" i="4"/>
  <c r="R46" i="4"/>
  <c r="Q46" i="4"/>
  <c r="P46" i="4"/>
  <c r="T45" i="4"/>
  <c r="S45" i="4"/>
  <c r="R45" i="4"/>
  <c r="Q45" i="4"/>
  <c r="P45" i="4"/>
  <c r="T42" i="4"/>
  <c r="S42" i="4"/>
  <c r="R42" i="4"/>
  <c r="Q42" i="4"/>
  <c r="P42" i="4"/>
  <c r="T41" i="4"/>
  <c r="S41" i="4"/>
  <c r="R41" i="4"/>
  <c r="Q41" i="4"/>
  <c r="Q43" i="4" s="1"/>
  <c r="P41" i="4"/>
  <c r="T38" i="4"/>
  <c r="S38" i="4"/>
  <c r="R38" i="4"/>
  <c r="Q38" i="4"/>
  <c r="P38" i="4"/>
  <c r="T37" i="4"/>
  <c r="S37" i="4"/>
  <c r="R37" i="4"/>
  <c r="Q37" i="4"/>
  <c r="P37" i="4"/>
  <c r="T36" i="4"/>
  <c r="S36" i="4"/>
  <c r="R36" i="4"/>
  <c r="Q36" i="4"/>
  <c r="P36" i="4"/>
  <c r="T35" i="4"/>
  <c r="S35" i="4"/>
  <c r="R35" i="4"/>
  <c r="Q35" i="4"/>
  <c r="P35" i="4"/>
  <c r="N48" i="4"/>
  <c r="M48" i="4"/>
  <c r="L48" i="4"/>
  <c r="K48" i="4"/>
  <c r="J48" i="4"/>
  <c r="N47" i="4"/>
  <c r="M47" i="4"/>
  <c r="L47" i="4"/>
  <c r="K47" i="4"/>
  <c r="J47" i="4"/>
  <c r="N46" i="4"/>
  <c r="M46" i="4"/>
  <c r="L46" i="4"/>
  <c r="K46" i="4"/>
  <c r="J46" i="4"/>
  <c r="N45" i="4"/>
  <c r="M45" i="4"/>
  <c r="L45" i="4"/>
  <c r="K45" i="4"/>
  <c r="J45" i="4"/>
  <c r="N42" i="4"/>
  <c r="M42" i="4"/>
  <c r="L42" i="4"/>
  <c r="K42" i="4"/>
  <c r="J42" i="4"/>
  <c r="N41" i="4"/>
  <c r="M41" i="4"/>
  <c r="M43" i="4" s="1"/>
  <c r="L41" i="4"/>
  <c r="K41" i="4"/>
  <c r="J41" i="4"/>
  <c r="N38" i="4"/>
  <c r="M38" i="4"/>
  <c r="L38" i="4"/>
  <c r="K38" i="4"/>
  <c r="J38" i="4"/>
  <c r="N37" i="4"/>
  <c r="M37" i="4"/>
  <c r="L37" i="4"/>
  <c r="K37" i="4"/>
  <c r="J37" i="4"/>
  <c r="N36" i="4"/>
  <c r="M36" i="4"/>
  <c r="L36" i="4"/>
  <c r="K36" i="4"/>
  <c r="J36" i="4"/>
  <c r="N35" i="4"/>
  <c r="M35" i="4"/>
  <c r="L35" i="4"/>
  <c r="K35" i="4"/>
  <c r="J35" i="4"/>
  <c r="H48" i="4"/>
  <c r="G48" i="4"/>
  <c r="F48" i="4"/>
  <c r="E48" i="4"/>
  <c r="D48" i="4"/>
  <c r="H47" i="4"/>
  <c r="G47" i="4"/>
  <c r="F47" i="4"/>
  <c r="E47" i="4"/>
  <c r="D47" i="4"/>
  <c r="H46" i="4"/>
  <c r="G46" i="4"/>
  <c r="F46" i="4"/>
  <c r="E46" i="4"/>
  <c r="D46" i="4"/>
  <c r="H45" i="4"/>
  <c r="G45" i="4"/>
  <c r="F45" i="4"/>
  <c r="E45" i="4"/>
  <c r="D45" i="4"/>
  <c r="H42" i="4"/>
  <c r="G42" i="4"/>
  <c r="F42" i="4"/>
  <c r="E42" i="4"/>
  <c r="D42" i="4"/>
  <c r="H41" i="4"/>
  <c r="G41" i="4"/>
  <c r="F41" i="4"/>
  <c r="E41" i="4"/>
  <c r="E43" i="4" s="1"/>
  <c r="D41" i="4"/>
  <c r="H38" i="4"/>
  <c r="G38" i="4"/>
  <c r="F38" i="4"/>
  <c r="E38" i="4"/>
  <c r="D38" i="4"/>
  <c r="H37" i="4"/>
  <c r="G37" i="4"/>
  <c r="F37" i="4"/>
  <c r="E37" i="4"/>
  <c r="D37" i="4"/>
  <c r="H36" i="4"/>
  <c r="G36" i="4"/>
  <c r="F36" i="4"/>
  <c r="E36" i="4"/>
  <c r="D36" i="4"/>
  <c r="H35" i="4"/>
  <c r="G35" i="4"/>
  <c r="F35" i="4"/>
  <c r="E35" i="4"/>
  <c r="D35" i="4"/>
  <c r="I31" i="4"/>
  <c r="O31" i="4" s="1"/>
  <c r="U31" i="4" s="1"/>
  <c r="AA31" i="4" s="1"/>
  <c r="AG31" i="4" s="1"/>
  <c r="AM31" i="4" s="1"/>
  <c r="AS31" i="4" s="1"/>
  <c r="AY31" i="4" s="1"/>
  <c r="BE31" i="4" s="1"/>
  <c r="BK31" i="4" s="1"/>
  <c r="BQ31" i="4" s="1"/>
  <c r="AF48" i="3"/>
  <c r="AE48" i="3"/>
  <c r="AD48" i="3"/>
  <c r="AC48" i="3"/>
  <c r="AB48" i="3"/>
  <c r="AF47" i="3"/>
  <c r="AE47" i="3"/>
  <c r="AD47" i="3"/>
  <c r="AC47" i="3"/>
  <c r="AB47" i="3"/>
  <c r="AF46" i="3"/>
  <c r="AE46" i="3"/>
  <c r="AD46" i="3"/>
  <c r="AC46" i="3"/>
  <c r="AB46" i="3"/>
  <c r="AF45" i="3"/>
  <c r="AE45" i="3"/>
  <c r="AD45" i="3"/>
  <c r="AC45" i="3"/>
  <c r="AB45" i="3"/>
  <c r="AF42" i="3"/>
  <c r="AE42" i="3"/>
  <c r="AD42" i="3"/>
  <c r="AC42" i="3"/>
  <c r="AB42" i="3"/>
  <c r="AF41" i="3"/>
  <c r="AE41" i="3"/>
  <c r="AD41" i="3"/>
  <c r="AC41" i="3"/>
  <c r="AC43" i="3" s="1"/>
  <c r="AB41" i="3"/>
  <c r="AF38" i="3"/>
  <c r="AE38" i="3"/>
  <c r="AD38" i="3"/>
  <c r="AC38" i="3"/>
  <c r="AB38" i="3"/>
  <c r="AF37" i="3"/>
  <c r="AE37" i="3"/>
  <c r="AD37" i="3"/>
  <c r="AC37" i="3"/>
  <c r="AB37" i="3"/>
  <c r="AF36" i="3"/>
  <c r="AE36" i="3"/>
  <c r="AD36" i="3"/>
  <c r="AC36" i="3"/>
  <c r="AB36" i="3"/>
  <c r="AF35" i="3"/>
  <c r="AE35" i="3"/>
  <c r="AD35" i="3"/>
  <c r="AC35" i="3"/>
  <c r="AB35" i="3"/>
  <c r="Z48" i="3"/>
  <c r="Y48" i="3"/>
  <c r="X48" i="3"/>
  <c r="W48" i="3"/>
  <c r="V48" i="3"/>
  <c r="Z47" i="3"/>
  <c r="Y47" i="3"/>
  <c r="X47" i="3"/>
  <c r="W47" i="3"/>
  <c r="V47" i="3"/>
  <c r="Z46" i="3"/>
  <c r="Y46" i="3"/>
  <c r="X46" i="3"/>
  <c r="W46" i="3"/>
  <c r="V46" i="3"/>
  <c r="Z45" i="3"/>
  <c r="Y45" i="3"/>
  <c r="X45" i="3"/>
  <c r="W45" i="3"/>
  <c r="V45" i="3"/>
  <c r="Z42" i="3"/>
  <c r="Y42" i="3"/>
  <c r="X42" i="3"/>
  <c r="W42" i="3"/>
  <c r="V42" i="3"/>
  <c r="Z41" i="3"/>
  <c r="Y41" i="3"/>
  <c r="Y43" i="3" s="1"/>
  <c r="X41" i="3"/>
  <c r="W41" i="3"/>
  <c r="V41" i="3"/>
  <c r="Z38" i="3"/>
  <c r="Y38" i="3"/>
  <c r="X38" i="3"/>
  <c r="W38" i="3"/>
  <c r="V38" i="3"/>
  <c r="Z37" i="3"/>
  <c r="Y37" i="3"/>
  <c r="X37" i="3"/>
  <c r="W37" i="3"/>
  <c r="V37" i="3"/>
  <c r="Z36" i="3"/>
  <c r="Y36" i="3"/>
  <c r="X36" i="3"/>
  <c r="W36" i="3"/>
  <c r="V36" i="3"/>
  <c r="Z35" i="3"/>
  <c r="Y35" i="3"/>
  <c r="X35" i="3"/>
  <c r="W35" i="3"/>
  <c r="V35" i="3"/>
  <c r="T48" i="3"/>
  <c r="S48" i="3"/>
  <c r="R48" i="3"/>
  <c r="Q48" i="3"/>
  <c r="P48" i="3"/>
  <c r="T47" i="3"/>
  <c r="S47" i="3"/>
  <c r="R47" i="3"/>
  <c r="Q47" i="3"/>
  <c r="P47" i="3"/>
  <c r="T46" i="3"/>
  <c r="S46" i="3"/>
  <c r="R46" i="3"/>
  <c r="Q46" i="3"/>
  <c r="P46" i="3"/>
  <c r="T45" i="3"/>
  <c r="S45" i="3"/>
  <c r="R45" i="3"/>
  <c r="Q45" i="3"/>
  <c r="P45" i="3"/>
  <c r="S43" i="3"/>
  <c r="T42" i="3"/>
  <c r="T43" i="3" s="1"/>
  <c r="S42" i="3"/>
  <c r="R42" i="3"/>
  <c r="Q42" i="3"/>
  <c r="P42" i="3"/>
  <c r="P43" i="3" s="1"/>
  <c r="T41" i="3"/>
  <c r="S41" i="3"/>
  <c r="R41" i="3"/>
  <c r="R43" i="3" s="1"/>
  <c r="Q41" i="3"/>
  <c r="P41" i="3"/>
  <c r="T38" i="3"/>
  <c r="S38" i="3"/>
  <c r="R38" i="3"/>
  <c r="Q38" i="3"/>
  <c r="P38" i="3"/>
  <c r="T37" i="3"/>
  <c r="S37" i="3"/>
  <c r="R37" i="3"/>
  <c r="Q37" i="3"/>
  <c r="P37" i="3"/>
  <c r="T36" i="3"/>
  <c r="S36" i="3"/>
  <c r="R36" i="3"/>
  <c r="Q36" i="3"/>
  <c r="P36" i="3"/>
  <c r="T35" i="3"/>
  <c r="S35" i="3"/>
  <c r="R35" i="3"/>
  <c r="Q35" i="3"/>
  <c r="P35" i="3"/>
  <c r="N48" i="3"/>
  <c r="M48" i="3"/>
  <c r="L48" i="3"/>
  <c r="K48" i="3"/>
  <c r="J48" i="3"/>
  <c r="N47" i="3"/>
  <c r="M47" i="3"/>
  <c r="L47" i="3"/>
  <c r="K47" i="3"/>
  <c r="J47" i="3"/>
  <c r="N46" i="3"/>
  <c r="M46" i="3"/>
  <c r="L46" i="3"/>
  <c r="K46" i="3"/>
  <c r="J46" i="3"/>
  <c r="N45" i="3"/>
  <c r="M45" i="3"/>
  <c r="L45" i="3"/>
  <c r="K45" i="3"/>
  <c r="J45" i="3"/>
  <c r="N42" i="3"/>
  <c r="M42" i="3"/>
  <c r="L42" i="3"/>
  <c r="K42" i="3"/>
  <c r="J42" i="3"/>
  <c r="N41" i="3"/>
  <c r="M41" i="3"/>
  <c r="L41" i="3"/>
  <c r="K41" i="3"/>
  <c r="J41" i="3"/>
  <c r="N38" i="3"/>
  <c r="M38" i="3"/>
  <c r="L38" i="3"/>
  <c r="K38" i="3"/>
  <c r="J38" i="3"/>
  <c r="N37" i="3"/>
  <c r="M37" i="3"/>
  <c r="L37" i="3"/>
  <c r="K37" i="3"/>
  <c r="J37" i="3"/>
  <c r="N36" i="3"/>
  <c r="M36" i="3"/>
  <c r="L36" i="3"/>
  <c r="K36" i="3"/>
  <c r="J36" i="3"/>
  <c r="N35" i="3"/>
  <c r="M35" i="3"/>
  <c r="L35" i="3"/>
  <c r="K35" i="3"/>
  <c r="J35" i="3"/>
  <c r="H48" i="3"/>
  <c r="G48" i="3"/>
  <c r="F48" i="3"/>
  <c r="E48" i="3"/>
  <c r="D48" i="3"/>
  <c r="H47" i="3"/>
  <c r="G47" i="3"/>
  <c r="F47" i="3"/>
  <c r="E47" i="3"/>
  <c r="D47" i="3"/>
  <c r="H46" i="3"/>
  <c r="G46" i="3"/>
  <c r="F46" i="3"/>
  <c r="E46" i="3"/>
  <c r="D46" i="3"/>
  <c r="H45" i="3"/>
  <c r="G45" i="3"/>
  <c r="F45" i="3"/>
  <c r="E45" i="3"/>
  <c r="D45" i="3"/>
  <c r="D49" i="3" s="1"/>
  <c r="H42" i="3"/>
  <c r="G42" i="3"/>
  <c r="F42" i="3"/>
  <c r="E42" i="3"/>
  <c r="D42" i="3"/>
  <c r="H41" i="3"/>
  <c r="G41" i="3"/>
  <c r="F41" i="3"/>
  <c r="E41" i="3"/>
  <c r="D41" i="3"/>
  <c r="H38" i="3"/>
  <c r="G38" i="3"/>
  <c r="F38" i="3"/>
  <c r="E38" i="3"/>
  <c r="H37" i="3"/>
  <c r="G37" i="3"/>
  <c r="F37" i="3"/>
  <c r="E37" i="3"/>
  <c r="H36" i="3"/>
  <c r="G36" i="3"/>
  <c r="F36" i="3"/>
  <c r="E36" i="3"/>
  <c r="S49" i="3" l="1"/>
  <c r="Y39" i="3"/>
  <c r="AC39" i="3"/>
  <c r="AF43" i="3"/>
  <c r="AS38" i="4"/>
  <c r="C41" i="5"/>
  <c r="C45" i="5"/>
  <c r="K49" i="5"/>
  <c r="Q39" i="5"/>
  <c r="O48" i="5"/>
  <c r="U38" i="5"/>
  <c r="U42" i="5"/>
  <c r="W49" i="5"/>
  <c r="U46" i="5"/>
  <c r="C42" i="3"/>
  <c r="C48" i="3"/>
  <c r="C46" i="3" s="1"/>
  <c r="K39" i="3"/>
  <c r="K43" i="3"/>
  <c r="U36" i="4"/>
  <c r="AS36" i="4"/>
  <c r="BQ38" i="4"/>
  <c r="BQ46" i="4"/>
  <c r="L49" i="3"/>
  <c r="R39" i="3"/>
  <c r="W49" i="3"/>
  <c r="AB43" i="3"/>
  <c r="X49" i="4"/>
  <c r="BQ48" i="4"/>
  <c r="I46" i="5"/>
  <c r="S49" i="5"/>
  <c r="Y39" i="5"/>
  <c r="AE43" i="3"/>
  <c r="AC49" i="3"/>
  <c r="D39" i="4"/>
  <c r="H39" i="4"/>
  <c r="C37" i="4"/>
  <c r="C39" i="4" s="1"/>
  <c r="C41" i="4"/>
  <c r="H43" i="4"/>
  <c r="C45" i="4"/>
  <c r="I35" i="4"/>
  <c r="L43" i="4"/>
  <c r="J49" i="4"/>
  <c r="N49" i="4"/>
  <c r="I47" i="4"/>
  <c r="P39" i="4"/>
  <c r="T39" i="4"/>
  <c r="O41" i="4"/>
  <c r="T43" i="4"/>
  <c r="R49" i="4"/>
  <c r="O47" i="4"/>
  <c r="X43" i="4"/>
  <c r="U48" i="4"/>
  <c r="AB39" i="4"/>
  <c r="AF39" i="4"/>
  <c r="AA37" i="4"/>
  <c r="AB43" i="4"/>
  <c r="AF43" i="4"/>
  <c r="AA45" i="4"/>
  <c r="AG35" i="4"/>
  <c r="AJ43" i="4"/>
  <c r="AH49" i="4"/>
  <c r="AL49" i="4"/>
  <c r="AG47" i="4"/>
  <c r="AN39" i="4"/>
  <c r="AR39" i="4"/>
  <c r="AM37" i="4"/>
  <c r="AM41" i="4"/>
  <c r="AM43" i="4" s="1"/>
  <c r="AR43" i="4"/>
  <c r="AM45" i="4"/>
  <c r="AV39" i="4"/>
  <c r="AS48" i="4"/>
  <c r="BC39" i="4"/>
  <c r="AY38" i="4"/>
  <c r="BC43" i="4"/>
  <c r="AY42" i="4"/>
  <c r="BA49" i="4"/>
  <c r="AY46" i="4"/>
  <c r="BG39" i="4"/>
  <c r="BE36" i="4"/>
  <c r="BG43" i="4"/>
  <c r="BE42" i="4"/>
  <c r="BI49" i="4"/>
  <c r="BE48" i="4"/>
  <c r="BO39" i="4"/>
  <c r="BK38" i="4"/>
  <c r="BO43" i="4"/>
  <c r="BK42" i="4"/>
  <c r="BM49" i="4"/>
  <c r="BK46" i="4"/>
  <c r="BQ35" i="4"/>
  <c r="BV43" i="4"/>
  <c r="F43" i="5"/>
  <c r="K43" i="5"/>
  <c r="S43" i="5"/>
  <c r="W43" i="5"/>
  <c r="AA38" i="5"/>
  <c r="V43" i="4"/>
  <c r="U41" i="4"/>
  <c r="AS41" i="4"/>
  <c r="L39" i="3"/>
  <c r="T49" i="3"/>
  <c r="V39" i="3"/>
  <c r="O36" i="5"/>
  <c r="X39" i="4"/>
  <c r="G49" i="5"/>
  <c r="C48" i="5"/>
  <c r="L49" i="5"/>
  <c r="I47" i="5"/>
  <c r="R39" i="5"/>
  <c r="P49" i="5"/>
  <c r="T49" i="5"/>
  <c r="O47" i="5"/>
  <c r="V39" i="5"/>
  <c r="Z39" i="5"/>
  <c r="U37" i="5"/>
  <c r="AA41" i="5"/>
  <c r="M49" i="3"/>
  <c r="S39" i="3"/>
  <c r="P49" i="3"/>
  <c r="Z39" i="3"/>
  <c r="V49" i="3"/>
  <c r="Z49" i="3"/>
  <c r="AB39" i="3"/>
  <c r="AF39" i="3"/>
  <c r="AD49" i="3"/>
  <c r="E39" i="4"/>
  <c r="C36" i="4"/>
  <c r="G49" i="4"/>
  <c r="C48" i="4"/>
  <c r="M39" i="4"/>
  <c r="I38" i="4"/>
  <c r="I42" i="4"/>
  <c r="K49" i="4"/>
  <c r="I46" i="4"/>
  <c r="Q39" i="4"/>
  <c r="O36" i="4"/>
  <c r="O42" i="4"/>
  <c r="S49" i="4"/>
  <c r="O48" i="4"/>
  <c r="Y39" i="4"/>
  <c r="BR43" i="4"/>
  <c r="BQ41" i="4"/>
  <c r="BT49" i="4"/>
  <c r="U45" i="5"/>
  <c r="U49" i="5" s="1"/>
  <c r="AA37" i="5"/>
  <c r="AD49" i="5"/>
  <c r="M39" i="3"/>
  <c r="M43" i="3"/>
  <c r="L43" i="3"/>
  <c r="J49" i="3"/>
  <c r="N49" i="3"/>
  <c r="P39" i="3"/>
  <c r="T39" i="3"/>
  <c r="Q49" i="3"/>
  <c r="W39" i="3"/>
  <c r="W43" i="3"/>
  <c r="V43" i="3"/>
  <c r="Z43" i="3"/>
  <c r="X49" i="3"/>
  <c r="AD39" i="3"/>
  <c r="AD43" i="3"/>
  <c r="AE49" i="3"/>
  <c r="C35" i="4"/>
  <c r="F43" i="4"/>
  <c r="D49" i="4"/>
  <c r="H49" i="4"/>
  <c r="C47" i="4"/>
  <c r="U38" i="4"/>
  <c r="U42" i="4"/>
  <c r="U43" i="4" s="1"/>
  <c r="V49" i="4"/>
  <c r="Z49" i="4"/>
  <c r="U47" i="4"/>
  <c r="AA35" i="4"/>
  <c r="AB49" i="4"/>
  <c r="AF49" i="4"/>
  <c r="AA47" i="4"/>
  <c r="AH39" i="4"/>
  <c r="AL39" i="4"/>
  <c r="AG37" i="4"/>
  <c r="AG41" i="4"/>
  <c r="AG45" i="4"/>
  <c r="AM35" i="4"/>
  <c r="AN49" i="4"/>
  <c r="AR49" i="4"/>
  <c r="AM47" i="4"/>
  <c r="AT39" i="4"/>
  <c r="AX39" i="4"/>
  <c r="AS37" i="4"/>
  <c r="AW49" i="4"/>
  <c r="BA39" i="4"/>
  <c r="AY36" i="4"/>
  <c r="BC49" i="4"/>
  <c r="AY48" i="4"/>
  <c r="BI39" i="4"/>
  <c r="BE38" i="4"/>
  <c r="BG49" i="4"/>
  <c r="BE46" i="4"/>
  <c r="BM39" i="4"/>
  <c r="BK36" i="4"/>
  <c r="BO49" i="4"/>
  <c r="BK48" i="4"/>
  <c r="BU39" i="4"/>
  <c r="BU49" i="4"/>
  <c r="BQ47" i="4"/>
  <c r="D49" i="5"/>
  <c r="H49" i="5"/>
  <c r="C47" i="5"/>
  <c r="I42" i="5"/>
  <c r="M49" i="5"/>
  <c r="I48" i="5"/>
  <c r="S39" i="5"/>
  <c r="O38" i="5"/>
  <c r="O42" i="5"/>
  <c r="Q49" i="5"/>
  <c r="O46" i="5"/>
  <c r="W39" i="5"/>
  <c r="U36" i="5"/>
  <c r="Y49" i="5"/>
  <c r="U48" i="5"/>
  <c r="AA42" i="5"/>
  <c r="AA43" i="5" s="1"/>
  <c r="AE49" i="5"/>
  <c r="AA47" i="5"/>
  <c r="J39" i="3"/>
  <c r="N39" i="3"/>
  <c r="J43" i="3"/>
  <c r="N43" i="3"/>
  <c r="K49" i="3"/>
  <c r="Q39" i="3"/>
  <c r="Q43" i="3"/>
  <c r="R49" i="3"/>
  <c r="X39" i="3"/>
  <c r="X43" i="3"/>
  <c r="Y49" i="3"/>
  <c r="AE39" i="3"/>
  <c r="AB49" i="3"/>
  <c r="AF49" i="3"/>
  <c r="G39" i="4"/>
  <c r="C38" i="4"/>
  <c r="G43" i="4"/>
  <c r="C42" i="4"/>
  <c r="C43" i="4" s="1"/>
  <c r="E49" i="4"/>
  <c r="C46" i="4"/>
  <c r="K39" i="4"/>
  <c r="I36" i="4"/>
  <c r="I39" i="4" s="1"/>
  <c r="K43" i="4"/>
  <c r="M49" i="4"/>
  <c r="I48" i="4"/>
  <c r="S39" i="4"/>
  <c r="O38" i="4"/>
  <c r="S43" i="4"/>
  <c r="Q49" i="4"/>
  <c r="O46" i="4"/>
  <c r="U35" i="4"/>
  <c r="Y43" i="4"/>
  <c r="U45" i="4"/>
  <c r="U49" i="4" s="1"/>
  <c r="AE39" i="4"/>
  <c r="AA38" i="4"/>
  <c r="AE43" i="4"/>
  <c r="AA42" i="4"/>
  <c r="AC49" i="4"/>
  <c r="AA46" i="4"/>
  <c r="AI39" i="4"/>
  <c r="AG36" i="4"/>
  <c r="AI43" i="4"/>
  <c r="AK49" i="4"/>
  <c r="AG48" i="4"/>
  <c r="AQ39" i="4"/>
  <c r="AM38" i="4"/>
  <c r="AM39" i="4" s="1"/>
  <c r="AQ43" i="4"/>
  <c r="AM42" i="4"/>
  <c r="AO49" i="4"/>
  <c r="AM46" i="4"/>
  <c r="AM49" i="4" s="1"/>
  <c r="AS35" i="4"/>
  <c r="AV43" i="4"/>
  <c r="AS42" i="4"/>
  <c r="AT49" i="4"/>
  <c r="AX49" i="4"/>
  <c r="AS47" i="4"/>
  <c r="BB39" i="4"/>
  <c r="BB43" i="4"/>
  <c r="AZ49" i="4"/>
  <c r="BD49" i="4"/>
  <c r="AY47" i="4"/>
  <c r="BF39" i="4"/>
  <c r="BJ39" i="4"/>
  <c r="BE41" i="4"/>
  <c r="BE43" i="4" s="1"/>
  <c r="BJ43" i="4"/>
  <c r="BE45" i="4"/>
  <c r="BK35" i="4"/>
  <c r="BN43" i="4"/>
  <c r="BL49" i="4"/>
  <c r="BP49" i="4"/>
  <c r="BK47" i="4"/>
  <c r="BR39" i="4"/>
  <c r="BV39" i="4"/>
  <c r="BQ37" i="4"/>
  <c r="BQ39" i="4" s="1"/>
  <c r="BQ42" i="4"/>
  <c r="BR49" i="4"/>
  <c r="BV49" i="4"/>
  <c r="AA48" i="5"/>
  <c r="J39" i="4"/>
  <c r="N39" i="4"/>
  <c r="I37" i="4"/>
  <c r="J43" i="4"/>
  <c r="N43" i="4"/>
  <c r="I45" i="4"/>
  <c r="R39" i="4"/>
  <c r="O37" i="4"/>
  <c r="R43" i="4"/>
  <c r="P49" i="4"/>
  <c r="T49" i="4"/>
  <c r="V39" i="4"/>
  <c r="Z39" i="4"/>
  <c r="U37" i="4"/>
  <c r="W43" i="4"/>
  <c r="Y49" i="4"/>
  <c r="AC39" i="4"/>
  <c r="AA36" i="4"/>
  <c r="AC43" i="4"/>
  <c r="AE49" i="4"/>
  <c r="AA48" i="4"/>
  <c r="AK39" i="4"/>
  <c r="AG38" i="4"/>
  <c r="AK43" i="4"/>
  <c r="AG42" i="4"/>
  <c r="AI49" i="4"/>
  <c r="AG46" i="4"/>
  <c r="AO39" i="4"/>
  <c r="AM36" i="4"/>
  <c r="AO43" i="4"/>
  <c r="AQ49" i="4"/>
  <c r="AM48" i="4"/>
  <c r="AW39" i="4"/>
  <c r="AT43" i="4"/>
  <c r="AX43" i="4"/>
  <c r="AV49" i="4"/>
  <c r="AZ39" i="4"/>
  <c r="BD39" i="4"/>
  <c r="AY37" i="4"/>
  <c r="AZ43" i="4"/>
  <c r="BD43" i="4"/>
  <c r="AY45" i="4"/>
  <c r="BE35" i="4"/>
  <c r="BE37" i="4"/>
  <c r="BE39" i="4" s="1"/>
  <c r="BH43" i="4"/>
  <c r="BF49" i="4"/>
  <c r="BJ49" i="4"/>
  <c r="BE47" i="4"/>
  <c r="BL39" i="4"/>
  <c r="BP39" i="4"/>
  <c r="BK37" i="4"/>
  <c r="BK41" i="4"/>
  <c r="BK43" i="4" s="1"/>
  <c r="BP43" i="4"/>
  <c r="BK45" i="4"/>
  <c r="BT39" i="4"/>
  <c r="BU43" i="4"/>
  <c r="BQ45" i="4"/>
  <c r="G43" i="5"/>
  <c r="C42" i="5"/>
  <c r="E49" i="5"/>
  <c r="C46" i="5"/>
  <c r="L43" i="5"/>
  <c r="I45" i="5"/>
  <c r="N49" i="5"/>
  <c r="P39" i="5"/>
  <c r="T39" i="5"/>
  <c r="O37" i="5"/>
  <c r="O41" i="5"/>
  <c r="O43" i="5" s="1"/>
  <c r="T43" i="5"/>
  <c r="O45" i="5"/>
  <c r="X39" i="5"/>
  <c r="X43" i="5"/>
  <c r="V49" i="5"/>
  <c r="Z49" i="5"/>
  <c r="U47" i="5"/>
  <c r="AD43" i="5"/>
  <c r="AB49" i="5"/>
  <c r="AF49" i="5"/>
  <c r="AS49" i="4"/>
  <c r="I36" i="5"/>
  <c r="K39" i="5"/>
  <c r="L39" i="5"/>
  <c r="N39" i="5"/>
  <c r="I37" i="5"/>
  <c r="M39" i="5"/>
  <c r="I38" i="5"/>
  <c r="C37" i="5"/>
  <c r="AA45" i="5"/>
  <c r="X49" i="5"/>
  <c r="U35" i="5"/>
  <c r="U39" i="5" s="1"/>
  <c r="U41" i="5"/>
  <c r="P43" i="5"/>
  <c r="R49" i="5"/>
  <c r="O35" i="5"/>
  <c r="J49" i="5"/>
  <c r="I41" i="5"/>
  <c r="C43" i="5"/>
  <c r="D43" i="5"/>
  <c r="F49" i="5"/>
  <c r="BS49" i="4"/>
  <c r="BS39" i="4"/>
  <c r="BN39" i="4"/>
  <c r="BL43" i="4"/>
  <c r="BN49" i="4"/>
  <c r="BE49" i="4"/>
  <c r="BH39" i="4"/>
  <c r="BF43" i="4"/>
  <c r="BH49" i="4"/>
  <c r="AY49" i="4"/>
  <c r="BB49" i="4"/>
  <c r="AY35" i="4"/>
  <c r="AY41" i="4"/>
  <c r="AY43" i="4" s="1"/>
  <c r="AU39" i="4"/>
  <c r="AU49" i="4"/>
  <c r="AP39" i="4"/>
  <c r="AN43" i="4"/>
  <c r="AP49" i="4"/>
  <c r="AG39" i="4"/>
  <c r="AJ39" i="4"/>
  <c r="AH43" i="4"/>
  <c r="AJ49" i="4"/>
  <c r="AD49" i="4"/>
  <c r="AA41" i="4"/>
  <c r="AA43" i="4" s="1"/>
  <c r="AD39" i="4"/>
  <c r="W39" i="4"/>
  <c r="W49" i="4"/>
  <c r="P43" i="4"/>
  <c r="O35" i="4"/>
  <c r="O45" i="4"/>
  <c r="L49" i="4"/>
  <c r="I41" i="4"/>
  <c r="L39" i="4"/>
  <c r="C49" i="4"/>
  <c r="F39" i="4"/>
  <c r="D43" i="4"/>
  <c r="F49" i="4"/>
  <c r="U42" i="3"/>
  <c r="I42" i="3"/>
  <c r="F49" i="3"/>
  <c r="O42" i="3"/>
  <c r="O48" i="3"/>
  <c r="O46" i="3" s="1"/>
  <c r="D43" i="3"/>
  <c r="F43" i="3" s="1"/>
  <c r="H43" i="3" s="1"/>
  <c r="U48" i="3"/>
  <c r="U46" i="3" s="1"/>
  <c r="AA42" i="3"/>
  <c r="I48" i="3"/>
  <c r="I46" i="3" s="1"/>
  <c r="AA48" i="3"/>
  <c r="AA46" i="3" s="1"/>
  <c r="AS43" i="4" l="1"/>
  <c r="AY39" i="4"/>
  <c r="I43" i="5"/>
  <c r="O49" i="5"/>
  <c r="BK49" i="4"/>
  <c r="I49" i="5"/>
  <c r="BQ43" i="4"/>
  <c r="I49" i="4"/>
  <c r="O49" i="4"/>
  <c r="I43" i="4"/>
  <c r="U43" i="5"/>
  <c r="AA49" i="5"/>
  <c r="C49" i="5"/>
  <c r="BQ49" i="4"/>
  <c r="AG43" i="4"/>
  <c r="BK39" i="4"/>
  <c r="AS39" i="4"/>
  <c r="AA49" i="4"/>
  <c r="AA39" i="4"/>
  <c r="U39" i="4"/>
  <c r="AG49" i="4"/>
  <c r="O43" i="4"/>
  <c r="O39" i="4"/>
  <c r="O39" i="5"/>
  <c r="H49" i="3"/>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M10" i="12"/>
  <c r="AF27" i="5"/>
  <c r="AE27" i="5"/>
  <c r="AD27" i="5"/>
  <c r="AC27" i="5"/>
  <c r="AB27" i="5"/>
  <c r="AA26" i="5"/>
  <c r="AA25" i="5"/>
  <c r="AA24" i="5"/>
  <c r="AA27" i="5" s="1"/>
  <c r="AA23" i="5"/>
  <c r="AF21" i="5"/>
  <c r="AE21" i="5"/>
  <c r="AD21" i="5"/>
  <c r="AC21" i="5"/>
  <c r="AB21" i="5"/>
  <c r="AA20" i="5"/>
  <c r="AA19" i="5"/>
  <c r="AF16" i="5"/>
  <c r="AE16" i="5"/>
  <c r="AD16" i="5"/>
  <c r="AC16" i="5"/>
  <c r="AB16" i="5"/>
  <c r="AA15" i="5"/>
  <c r="AA14" i="5"/>
  <c r="AA13" i="5"/>
  <c r="AA12" i="5"/>
  <c r="Z27" i="5"/>
  <c r="Y27" i="5"/>
  <c r="X27" i="5"/>
  <c r="W27" i="5"/>
  <c r="V27" i="5"/>
  <c r="U26" i="5"/>
  <c r="U25" i="5"/>
  <c r="U27" i="5" s="1"/>
  <c r="U24" i="5"/>
  <c r="U23" i="5"/>
  <c r="Z21" i="5"/>
  <c r="Y21" i="5"/>
  <c r="X21" i="5"/>
  <c r="W21" i="5"/>
  <c r="V21" i="5"/>
  <c r="U20" i="5"/>
  <c r="U19" i="5"/>
  <c r="U21" i="5" s="1"/>
  <c r="Z16" i="5"/>
  <c r="Y16" i="5"/>
  <c r="X16" i="5"/>
  <c r="W16" i="5"/>
  <c r="V16" i="5"/>
  <c r="U15" i="5"/>
  <c r="U14" i="5"/>
  <c r="U13" i="5"/>
  <c r="U12" i="5"/>
  <c r="T27" i="5"/>
  <c r="S27" i="5"/>
  <c r="R27" i="5"/>
  <c r="Q27" i="5"/>
  <c r="P27" i="5"/>
  <c r="O26" i="5"/>
  <c r="O25" i="5"/>
  <c r="O24" i="5"/>
  <c r="O23" i="5"/>
  <c r="T21" i="5"/>
  <c r="S21" i="5"/>
  <c r="R21" i="5"/>
  <c r="Q21" i="5"/>
  <c r="P21" i="5"/>
  <c r="O20" i="5"/>
  <c r="O19" i="5"/>
  <c r="O21" i="5" s="1"/>
  <c r="T16" i="5"/>
  <c r="S16" i="5"/>
  <c r="R16" i="5"/>
  <c r="Q16" i="5"/>
  <c r="P16" i="5"/>
  <c r="O15" i="5"/>
  <c r="O14" i="5"/>
  <c r="O13" i="5"/>
  <c r="O12" i="5"/>
  <c r="O16" i="5" s="1"/>
  <c r="O17" i="5" s="1"/>
  <c r="N27" i="5"/>
  <c r="M27" i="5"/>
  <c r="L27" i="5"/>
  <c r="K27" i="5"/>
  <c r="J27" i="5"/>
  <c r="I26" i="5"/>
  <c r="I25" i="5"/>
  <c r="I24" i="5"/>
  <c r="I23" i="5"/>
  <c r="N21" i="5"/>
  <c r="M21" i="5"/>
  <c r="L21" i="5"/>
  <c r="K21" i="5"/>
  <c r="J21" i="5"/>
  <c r="I20" i="5"/>
  <c r="I19" i="5"/>
  <c r="N16" i="5"/>
  <c r="M16" i="5"/>
  <c r="L16" i="5"/>
  <c r="K16" i="5"/>
  <c r="J16" i="5"/>
  <c r="I15" i="5"/>
  <c r="I14" i="5"/>
  <c r="I13" i="5"/>
  <c r="I12" i="5"/>
  <c r="BV27" i="4"/>
  <c r="BU27" i="4"/>
  <c r="BT27" i="4"/>
  <c r="BS27" i="4"/>
  <c r="BR27" i="4"/>
  <c r="BQ26" i="4"/>
  <c r="BQ25" i="4"/>
  <c r="BQ24" i="4"/>
  <c r="BQ23" i="4"/>
  <c r="BV21" i="4"/>
  <c r="BU21" i="4"/>
  <c r="BT21" i="4"/>
  <c r="BS21" i="4"/>
  <c r="BR21" i="4"/>
  <c r="BQ20" i="4"/>
  <c r="BQ19" i="4"/>
  <c r="BV16" i="4"/>
  <c r="BU16" i="4"/>
  <c r="BT16" i="4"/>
  <c r="BS16" i="4"/>
  <c r="BR16" i="4"/>
  <c r="BQ15" i="4"/>
  <c r="BQ14" i="4"/>
  <c r="BQ13" i="4"/>
  <c r="BQ12" i="4"/>
  <c r="BP27" i="4"/>
  <c r="BO27" i="4"/>
  <c r="BN27" i="4"/>
  <c r="BM27" i="4"/>
  <c r="BL27" i="4"/>
  <c r="BK26" i="4"/>
  <c r="BK25" i="4"/>
  <c r="BK24" i="4"/>
  <c r="BK23" i="4"/>
  <c r="BP21" i="4"/>
  <c r="BO21" i="4"/>
  <c r="BN21" i="4"/>
  <c r="BM21" i="4"/>
  <c r="BL21" i="4"/>
  <c r="BK20" i="4"/>
  <c r="BK19" i="4"/>
  <c r="BP16" i="4"/>
  <c r="BO16" i="4"/>
  <c r="BN16" i="4"/>
  <c r="BM16" i="4"/>
  <c r="BL16" i="4"/>
  <c r="BK15" i="4"/>
  <c r="BK14" i="4"/>
  <c r="BK13" i="4"/>
  <c r="BK12" i="4"/>
  <c r="BJ27" i="4"/>
  <c r="BI27" i="4"/>
  <c r="BH27" i="4"/>
  <c r="BG27" i="4"/>
  <c r="BF27" i="4"/>
  <c r="BE26" i="4"/>
  <c r="BE25" i="4"/>
  <c r="BE24" i="4"/>
  <c r="BE23" i="4"/>
  <c r="BJ21" i="4"/>
  <c r="BI21" i="4"/>
  <c r="BH21" i="4"/>
  <c r="BG21" i="4"/>
  <c r="BF21" i="4"/>
  <c r="BE20" i="4"/>
  <c r="BE19" i="4"/>
  <c r="BE21" i="4" s="1"/>
  <c r="BJ16" i="4"/>
  <c r="BI16" i="4"/>
  <c r="BH16" i="4"/>
  <c r="BG16" i="4"/>
  <c r="BF16" i="4"/>
  <c r="BE15" i="4"/>
  <c r="BE14" i="4"/>
  <c r="BE13" i="4"/>
  <c r="BE12" i="4"/>
  <c r="BD27" i="4"/>
  <c r="BC27" i="4"/>
  <c r="BB27" i="4"/>
  <c r="BA27" i="4"/>
  <c r="AZ27" i="4"/>
  <c r="AY26" i="4"/>
  <c r="AY25" i="4"/>
  <c r="AY24" i="4"/>
  <c r="AY23" i="4"/>
  <c r="BD21" i="4"/>
  <c r="BC21" i="4"/>
  <c r="BB21" i="4"/>
  <c r="BA21" i="4"/>
  <c r="AZ21" i="4"/>
  <c r="AY20" i="4"/>
  <c r="AY19" i="4"/>
  <c r="BD16" i="4"/>
  <c r="BC16" i="4"/>
  <c r="BB16" i="4"/>
  <c r="BA16" i="4"/>
  <c r="AZ16" i="4"/>
  <c r="AY15" i="4"/>
  <c r="AY14" i="4"/>
  <c r="AY13" i="4"/>
  <c r="AY12" i="4"/>
  <c r="AX27" i="4"/>
  <c r="AW27" i="4"/>
  <c r="AV27" i="4"/>
  <c r="AU27" i="4"/>
  <c r="AT27" i="4"/>
  <c r="AS26" i="4"/>
  <c r="AS25" i="4"/>
  <c r="AS24" i="4"/>
  <c r="AS23" i="4"/>
  <c r="AX21" i="4"/>
  <c r="AW21" i="4"/>
  <c r="AV21" i="4"/>
  <c r="AU21" i="4"/>
  <c r="AT21" i="4"/>
  <c r="AS20" i="4"/>
  <c r="AS19" i="4"/>
  <c r="AX16" i="4"/>
  <c r="AW16" i="4"/>
  <c r="AV16" i="4"/>
  <c r="AU16" i="4"/>
  <c r="AT16" i="4"/>
  <c r="AS15" i="4"/>
  <c r="AS14" i="4"/>
  <c r="AS13" i="4"/>
  <c r="AS12" i="4"/>
  <c r="AR27" i="4"/>
  <c r="AQ27" i="4"/>
  <c r="AP27" i="4"/>
  <c r="AO27" i="4"/>
  <c r="AN27" i="4"/>
  <c r="AM26" i="4"/>
  <c r="AM25" i="4"/>
  <c r="AM24" i="4"/>
  <c r="AM23" i="4"/>
  <c r="AR21" i="4"/>
  <c r="AQ21" i="4"/>
  <c r="AP21" i="4"/>
  <c r="AO21" i="4"/>
  <c r="AN21" i="4"/>
  <c r="AM20" i="4"/>
  <c r="AM19" i="4"/>
  <c r="AR16" i="4"/>
  <c r="AQ16" i="4"/>
  <c r="AP16" i="4"/>
  <c r="AO16" i="4"/>
  <c r="AN16" i="4"/>
  <c r="AM15" i="4"/>
  <c r="AM14" i="4"/>
  <c r="AM13" i="4"/>
  <c r="AM12" i="4"/>
  <c r="AL27" i="4"/>
  <c r="AK27" i="4"/>
  <c r="AJ27" i="4"/>
  <c r="AI27" i="4"/>
  <c r="AH27" i="4"/>
  <c r="AG26" i="4"/>
  <c r="AG25" i="4"/>
  <c r="AG24" i="4"/>
  <c r="AG23" i="4"/>
  <c r="AL21" i="4"/>
  <c r="AK21" i="4"/>
  <c r="AJ21" i="4"/>
  <c r="AI21" i="4"/>
  <c r="AH21" i="4"/>
  <c r="AG20" i="4"/>
  <c r="AG19" i="4"/>
  <c r="AG21" i="4" s="1"/>
  <c r="AL16" i="4"/>
  <c r="AK16" i="4"/>
  <c r="AJ16" i="4"/>
  <c r="AI16" i="4"/>
  <c r="AH16" i="4"/>
  <c r="AG15" i="4"/>
  <c r="AG14" i="4"/>
  <c r="AG13" i="4"/>
  <c r="AG12" i="4"/>
  <c r="AF27" i="4"/>
  <c r="AE27" i="4"/>
  <c r="AD27" i="4"/>
  <c r="AC27" i="4"/>
  <c r="AB27" i="4"/>
  <c r="AA26" i="4"/>
  <c r="AA25" i="4"/>
  <c r="AA24" i="4"/>
  <c r="AA23" i="4"/>
  <c r="AF21" i="4"/>
  <c r="AE21" i="4"/>
  <c r="AD21" i="4"/>
  <c r="AC21" i="4"/>
  <c r="AB21" i="4"/>
  <c r="AA20" i="4"/>
  <c r="AA19" i="4"/>
  <c r="AF16" i="4"/>
  <c r="AE16" i="4"/>
  <c r="AD16" i="4"/>
  <c r="AC16" i="4"/>
  <c r="AB16" i="4"/>
  <c r="AA15" i="4"/>
  <c r="AA14" i="4"/>
  <c r="AA13" i="4"/>
  <c r="AA12" i="4"/>
  <c r="Z27" i="4"/>
  <c r="Y27" i="4"/>
  <c r="X27" i="4"/>
  <c r="W27" i="4"/>
  <c r="V27" i="4"/>
  <c r="U26" i="4"/>
  <c r="U25" i="4"/>
  <c r="U24" i="4"/>
  <c r="U23" i="4"/>
  <c r="Z21" i="4"/>
  <c r="Y21" i="4"/>
  <c r="X21" i="4"/>
  <c r="W21" i="4"/>
  <c r="V21" i="4"/>
  <c r="U20" i="4"/>
  <c r="U19" i="4"/>
  <c r="Z16" i="4"/>
  <c r="Y16" i="4"/>
  <c r="X16" i="4"/>
  <c r="W16" i="4"/>
  <c r="V16" i="4"/>
  <c r="U15" i="4"/>
  <c r="U14" i="4"/>
  <c r="U13" i="4"/>
  <c r="U12" i="4"/>
  <c r="T27" i="4"/>
  <c r="S27" i="4"/>
  <c r="R27" i="4"/>
  <c r="Q27" i="4"/>
  <c r="P27" i="4"/>
  <c r="O26" i="4"/>
  <c r="O25" i="4"/>
  <c r="O24" i="4"/>
  <c r="O23" i="4"/>
  <c r="T21" i="4"/>
  <c r="S21" i="4"/>
  <c r="R21" i="4"/>
  <c r="Q21" i="4"/>
  <c r="P21" i="4"/>
  <c r="O20" i="4"/>
  <c r="O19" i="4"/>
  <c r="T16" i="4"/>
  <c r="S16" i="4"/>
  <c r="R16" i="4"/>
  <c r="Q16" i="4"/>
  <c r="P16" i="4"/>
  <c r="O15" i="4"/>
  <c r="O14" i="4"/>
  <c r="O13" i="4"/>
  <c r="O12" i="4"/>
  <c r="N27" i="4"/>
  <c r="M27" i="4"/>
  <c r="L27" i="4"/>
  <c r="K27" i="4"/>
  <c r="J27" i="4"/>
  <c r="I26" i="4"/>
  <c r="I25" i="4"/>
  <c r="I24" i="4"/>
  <c r="I23" i="4"/>
  <c r="N21" i="4"/>
  <c r="M21" i="4"/>
  <c r="L21" i="4"/>
  <c r="K21" i="4"/>
  <c r="J21" i="4"/>
  <c r="I20" i="4"/>
  <c r="I19" i="4"/>
  <c r="I21" i="4" s="1"/>
  <c r="N16" i="4"/>
  <c r="M16" i="4"/>
  <c r="L16" i="4"/>
  <c r="K16" i="4"/>
  <c r="J16" i="4"/>
  <c r="I15" i="4"/>
  <c r="I14" i="4"/>
  <c r="I13" i="4"/>
  <c r="I12" i="4"/>
  <c r="AF27" i="3"/>
  <c r="AE27" i="3"/>
  <c r="AD27" i="3"/>
  <c r="AC27" i="3"/>
  <c r="AB27" i="3"/>
  <c r="AA26" i="3"/>
  <c r="AA25" i="3"/>
  <c r="AA24" i="3"/>
  <c r="AA27" i="3" s="1"/>
  <c r="AA23" i="3"/>
  <c r="AF21" i="3"/>
  <c r="AE21" i="3"/>
  <c r="AD21" i="3"/>
  <c r="AC21" i="3"/>
  <c r="AB21" i="3"/>
  <c r="AA20" i="3"/>
  <c r="AA19" i="3"/>
  <c r="AA21" i="3" s="1"/>
  <c r="AF16" i="3"/>
  <c r="AE16" i="3"/>
  <c r="AD16" i="3"/>
  <c r="AC16" i="3"/>
  <c r="AB16" i="3"/>
  <c r="AA15" i="3"/>
  <c r="AA14" i="3"/>
  <c r="AA13" i="3"/>
  <c r="AA12" i="3"/>
  <c r="Z27" i="3"/>
  <c r="Y27" i="3"/>
  <c r="X27" i="3"/>
  <c r="W27" i="3"/>
  <c r="V27" i="3"/>
  <c r="U26" i="3"/>
  <c r="U25" i="3"/>
  <c r="U24" i="3"/>
  <c r="U23" i="3"/>
  <c r="Z21" i="3"/>
  <c r="Y21" i="3"/>
  <c r="X21" i="3"/>
  <c r="W21" i="3"/>
  <c r="V21" i="3"/>
  <c r="U20" i="3"/>
  <c r="U19" i="3"/>
  <c r="Z16" i="3"/>
  <c r="Y16" i="3"/>
  <c r="X16" i="3"/>
  <c r="W16" i="3"/>
  <c r="V16" i="3"/>
  <c r="U15" i="3"/>
  <c r="U14" i="3"/>
  <c r="U13" i="3"/>
  <c r="U12" i="3"/>
  <c r="T27" i="3"/>
  <c r="S27" i="3"/>
  <c r="R27" i="3"/>
  <c r="Q27" i="3"/>
  <c r="P27" i="3"/>
  <c r="O26" i="3"/>
  <c r="O25" i="3"/>
  <c r="O24" i="3"/>
  <c r="O23" i="3"/>
  <c r="T21" i="3"/>
  <c r="S21" i="3"/>
  <c r="R21" i="3"/>
  <c r="Q21" i="3"/>
  <c r="P21" i="3"/>
  <c r="O20" i="3"/>
  <c r="O19" i="3"/>
  <c r="T16" i="3"/>
  <c r="S16" i="3"/>
  <c r="R16" i="3"/>
  <c r="Q16" i="3"/>
  <c r="P16" i="3"/>
  <c r="O15" i="3"/>
  <c r="O14" i="3"/>
  <c r="O13" i="3"/>
  <c r="O12" i="3"/>
  <c r="N27" i="3"/>
  <c r="M27" i="3"/>
  <c r="L27" i="3"/>
  <c r="K27" i="3"/>
  <c r="J27" i="3"/>
  <c r="I26" i="3"/>
  <c r="I25" i="3"/>
  <c r="I24" i="3"/>
  <c r="I23" i="3"/>
  <c r="N21" i="3"/>
  <c r="M21" i="3"/>
  <c r="L21" i="3"/>
  <c r="K21" i="3"/>
  <c r="J21" i="3"/>
  <c r="I20" i="3"/>
  <c r="I19" i="3"/>
  <c r="N16" i="3"/>
  <c r="M16" i="3"/>
  <c r="L16" i="3"/>
  <c r="K16" i="3"/>
  <c r="J16" i="3"/>
  <c r="I15" i="3"/>
  <c r="I14" i="3"/>
  <c r="I13" i="3"/>
  <c r="I12" i="3"/>
  <c r="I16" i="3" s="1"/>
  <c r="I17" i="3" s="1"/>
  <c r="J8" i="22"/>
  <c r="Q8" i="22" s="1"/>
  <c r="C8" i="22"/>
  <c r="J8" i="21"/>
  <c r="Q8" i="21" s="1"/>
  <c r="C8" i="21"/>
  <c r="J8" i="20"/>
  <c r="J8" i="19"/>
  <c r="K14" i="18"/>
  <c r="L10" i="19" s="1"/>
  <c r="K15" i="18"/>
  <c r="D14" i="18"/>
  <c r="E10" i="19" s="1"/>
  <c r="K9" i="18"/>
  <c r="K14" i="17"/>
  <c r="K15" i="17" s="1"/>
  <c r="D14" i="17"/>
  <c r="D10" i="11" s="1"/>
  <c r="K9" i="17"/>
  <c r="R14" i="16"/>
  <c r="U10" i="22" s="1"/>
  <c r="K14" i="16"/>
  <c r="O10" i="22" s="1"/>
  <c r="D14" i="16"/>
  <c r="E10" i="22" s="1"/>
  <c r="K9" i="16"/>
  <c r="R9" i="16" s="1"/>
  <c r="D9" i="16"/>
  <c r="R14" i="15"/>
  <c r="R15" i="15" s="1"/>
  <c r="K14" i="15"/>
  <c r="P10" i="12" s="1"/>
  <c r="D14" i="15"/>
  <c r="H10" i="12" s="1"/>
  <c r="K9" i="15"/>
  <c r="R9" i="15" s="1"/>
  <c r="D9" i="15"/>
  <c r="H13" i="14"/>
  <c r="N27" i="13"/>
  <c r="M27" i="13"/>
  <c r="L27" i="13"/>
  <c r="K27" i="13"/>
  <c r="J27" i="13"/>
  <c r="H27" i="13"/>
  <c r="G27" i="13"/>
  <c r="F27" i="13"/>
  <c r="E27" i="13"/>
  <c r="D27" i="13"/>
  <c r="A27" i="13"/>
  <c r="I26" i="13"/>
  <c r="C26" i="13"/>
  <c r="I25" i="13"/>
  <c r="C25" i="13"/>
  <c r="I24" i="13"/>
  <c r="C24" i="13"/>
  <c r="I23" i="13"/>
  <c r="I27" i="13" s="1"/>
  <c r="C23" i="13"/>
  <c r="N21" i="13"/>
  <c r="M21" i="13"/>
  <c r="L21" i="13"/>
  <c r="K21" i="13"/>
  <c r="J21" i="13"/>
  <c r="H21" i="13"/>
  <c r="G21" i="13"/>
  <c r="F21" i="13"/>
  <c r="E21" i="13"/>
  <c r="D21" i="13"/>
  <c r="I20" i="13"/>
  <c r="C20" i="13"/>
  <c r="I19" i="13"/>
  <c r="I21" i="13" s="1"/>
  <c r="C19" i="13"/>
  <c r="C21" i="13" s="1"/>
  <c r="H39" i="13" s="1"/>
  <c r="N16" i="13"/>
  <c r="M16" i="13"/>
  <c r="L16" i="13"/>
  <c r="K16" i="13"/>
  <c r="J16" i="13"/>
  <c r="H16" i="13"/>
  <c r="G16" i="13"/>
  <c r="F16" i="13"/>
  <c r="E16" i="13"/>
  <c r="D16" i="13"/>
  <c r="I15" i="13"/>
  <c r="C15" i="13"/>
  <c r="I14" i="13"/>
  <c r="C14" i="13"/>
  <c r="I13" i="13"/>
  <c r="C13" i="13"/>
  <c r="C16" i="13" s="1"/>
  <c r="C17" i="13" s="1"/>
  <c r="I12" i="13"/>
  <c r="C12" i="13"/>
  <c r="A11" i="13"/>
  <c r="A12" i="13" s="1"/>
  <c r="J8" i="12"/>
  <c r="Q8" i="12" s="1"/>
  <c r="C8" i="12"/>
  <c r="J8" i="11"/>
  <c r="V24" i="10"/>
  <c r="U24" i="10"/>
  <c r="T24" i="10"/>
  <c r="S24" i="10"/>
  <c r="R24" i="10"/>
  <c r="Q24" i="10" s="1"/>
  <c r="P24" i="10"/>
  <c r="O24" i="10"/>
  <c r="N24" i="10"/>
  <c r="M24" i="10"/>
  <c r="K24" i="10" s="1"/>
  <c r="L24" i="10"/>
  <c r="J24" i="10"/>
  <c r="I24" i="10"/>
  <c r="H24" i="10"/>
  <c r="G24" i="10"/>
  <c r="F24" i="10"/>
  <c r="E24" i="10" s="1"/>
  <c r="V23" i="10"/>
  <c r="U23" i="10"/>
  <c r="T23" i="10"/>
  <c r="S23" i="10"/>
  <c r="R23" i="10"/>
  <c r="Q23" i="10" s="1"/>
  <c r="P23" i="10"/>
  <c r="O23" i="10"/>
  <c r="N23" i="10"/>
  <c r="M23" i="10"/>
  <c r="L23" i="10"/>
  <c r="K23" i="10" s="1"/>
  <c r="J23" i="10"/>
  <c r="I23" i="10"/>
  <c r="H23" i="10"/>
  <c r="G23" i="10"/>
  <c r="F23" i="10"/>
  <c r="E23" i="10" s="1"/>
  <c r="V22" i="10"/>
  <c r="U22" i="10"/>
  <c r="T22" i="10"/>
  <c r="T25" i="10" s="1"/>
  <c r="S22" i="10"/>
  <c r="R22" i="10"/>
  <c r="P22" i="10"/>
  <c r="O22" i="10"/>
  <c r="N22" i="10"/>
  <c r="M22" i="10"/>
  <c r="L22" i="10"/>
  <c r="J22" i="10"/>
  <c r="I22" i="10"/>
  <c r="H22" i="10"/>
  <c r="G22" i="10"/>
  <c r="F22" i="10"/>
  <c r="V21" i="10"/>
  <c r="U21" i="10"/>
  <c r="T21" i="10"/>
  <c r="S21" i="10"/>
  <c r="R21" i="10"/>
  <c r="R25" i="10" s="1"/>
  <c r="P21" i="10"/>
  <c r="P25" i="10" s="1"/>
  <c r="O21" i="10"/>
  <c r="N21" i="10"/>
  <c r="M21" i="10"/>
  <c r="L21" i="10"/>
  <c r="J21" i="10"/>
  <c r="I21" i="10"/>
  <c r="H21" i="10"/>
  <c r="E21" i="10" s="1"/>
  <c r="G21" i="10"/>
  <c r="F21" i="10"/>
  <c r="V18" i="10"/>
  <c r="U18" i="10"/>
  <c r="T18" i="10"/>
  <c r="S18" i="10"/>
  <c r="R18" i="10"/>
  <c r="P18" i="10"/>
  <c r="O18" i="10"/>
  <c r="N18" i="10"/>
  <c r="M18" i="10"/>
  <c r="L18" i="10"/>
  <c r="J18" i="10"/>
  <c r="I18" i="10"/>
  <c r="H18" i="10"/>
  <c r="G18" i="10"/>
  <c r="F18" i="10"/>
  <c r="V17" i="10"/>
  <c r="V19" i="10"/>
  <c r="U17" i="10"/>
  <c r="U19" i="10" s="1"/>
  <c r="T17" i="10"/>
  <c r="S17" i="10"/>
  <c r="S19" i="10" s="1"/>
  <c r="R17" i="10"/>
  <c r="R19" i="10" s="1"/>
  <c r="P17" i="10"/>
  <c r="O17" i="10"/>
  <c r="N17" i="10"/>
  <c r="M17" i="10"/>
  <c r="L17" i="10"/>
  <c r="J17" i="10"/>
  <c r="I17" i="10"/>
  <c r="I19" i="10" s="1"/>
  <c r="H17" i="10"/>
  <c r="G17" i="10"/>
  <c r="E17" i="10" s="1"/>
  <c r="F17" i="10"/>
  <c r="F19" i="10" s="1"/>
  <c r="V14" i="10"/>
  <c r="U14" i="10"/>
  <c r="T14" i="10"/>
  <c r="S14" i="10"/>
  <c r="R14" i="10"/>
  <c r="P14" i="10"/>
  <c r="O14" i="10"/>
  <c r="N14" i="10"/>
  <c r="M14" i="10"/>
  <c r="L14" i="10"/>
  <c r="I14" i="10"/>
  <c r="V13" i="10"/>
  <c r="U13" i="10"/>
  <c r="T13" i="10"/>
  <c r="S13" i="10"/>
  <c r="R13" i="10"/>
  <c r="P13" i="10"/>
  <c r="O13" i="10"/>
  <c r="N13" i="10"/>
  <c r="M13" i="10"/>
  <c r="L13" i="10"/>
  <c r="J13" i="10"/>
  <c r="I13" i="10"/>
  <c r="H13" i="10"/>
  <c r="G13" i="10"/>
  <c r="U12" i="10"/>
  <c r="T12" i="10"/>
  <c r="S12" i="10"/>
  <c r="P12" i="10"/>
  <c r="O12" i="10"/>
  <c r="N12" i="10"/>
  <c r="M12" i="10"/>
  <c r="L12" i="10"/>
  <c r="P11" i="10"/>
  <c r="P15" i="10" s="1"/>
  <c r="O11" i="10"/>
  <c r="N11" i="10"/>
  <c r="M11" i="10"/>
  <c r="L11" i="10"/>
  <c r="K11" i="10" s="1"/>
  <c r="BF23" i="9"/>
  <c r="BE23" i="9"/>
  <c r="BD23" i="9"/>
  <c r="BC23" i="9"/>
  <c r="BB23" i="9"/>
  <c r="AZ23" i="9"/>
  <c r="AY23" i="9"/>
  <c r="AX23" i="9"/>
  <c r="AW23" i="9"/>
  <c r="AV23" i="9"/>
  <c r="AT23" i="9"/>
  <c r="AS23" i="9"/>
  <c r="AR23" i="9"/>
  <c r="AQ23" i="9"/>
  <c r="AP23" i="9"/>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W22" i="9"/>
  <c r="AV22" i="9"/>
  <c r="AT22" i="9"/>
  <c r="AS22" i="9"/>
  <c r="AR22" i="9"/>
  <c r="AQ22" i="9"/>
  <c r="AP22" i="9"/>
  <c r="AN22" i="9"/>
  <c r="AM22" i="9"/>
  <c r="AL22" i="9"/>
  <c r="AK22" i="9"/>
  <c r="AJ22" i="9"/>
  <c r="AH22" i="9"/>
  <c r="AG22" i="9"/>
  <c r="AF22" i="9"/>
  <c r="AE22" i="9"/>
  <c r="AD22" i="9"/>
  <c r="AB22" i="9"/>
  <c r="AA22" i="9"/>
  <c r="Z22" i="9"/>
  <c r="Y22" i="9"/>
  <c r="X22" i="9"/>
  <c r="V22" i="9"/>
  <c r="U22" i="9"/>
  <c r="T22" i="9"/>
  <c r="S22" i="9"/>
  <c r="R22" i="9"/>
  <c r="P22" i="9"/>
  <c r="O22" i="9"/>
  <c r="N22" i="9"/>
  <c r="M22" i="9"/>
  <c r="L22" i="9"/>
  <c r="J22" i="9"/>
  <c r="I22" i="9"/>
  <c r="H22" i="9"/>
  <c r="G22" i="9"/>
  <c r="F22" i="9"/>
  <c r="BF21" i="9"/>
  <c r="BE21" i="9"/>
  <c r="BD21" i="9"/>
  <c r="BC21" i="9"/>
  <c r="BB21" i="9"/>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G21" i="9"/>
  <c r="F21" i="9"/>
  <c r="BF20" i="9"/>
  <c r="BE20" i="9"/>
  <c r="BD20" i="9"/>
  <c r="BC20" i="9"/>
  <c r="BB20" i="9"/>
  <c r="AZ20" i="9"/>
  <c r="AY20" i="9"/>
  <c r="AX20" i="9"/>
  <c r="AW20" i="9"/>
  <c r="AV20" i="9"/>
  <c r="AT20" i="9"/>
  <c r="AS20" i="9"/>
  <c r="AR20" i="9"/>
  <c r="AQ20" i="9"/>
  <c r="AP20" i="9"/>
  <c r="AN20" i="9"/>
  <c r="AM20" i="9"/>
  <c r="AL20" i="9"/>
  <c r="AK20" i="9"/>
  <c r="AJ20" i="9"/>
  <c r="AH20" i="9"/>
  <c r="AG20" i="9"/>
  <c r="AF20" i="9"/>
  <c r="AE20" i="9"/>
  <c r="AD20" i="9"/>
  <c r="AB20" i="9"/>
  <c r="AA20" i="9"/>
  <c r="Z20" i="9"/>
  <c r="Y20" i="9"/>
  <c r="X20" i="9"/>
  <c r="V20" i="9"/>
  <c r="U20" i="9"/>
  <c r="T20" i="9"/>
  <c r="S20" i="9"/>
  <c r="R20" i="9"/>
  <c r="P20" i="9"/>
  <c r="O20" i="9"/>
  <c r="N20" i="9"/>
  <c r="M20" i="9"/>
  <c r="L20" i="9"/>
  <c r="J20" i="9"/>
  <c r="I20" i="9"/>
  <c r="H20" i="9"/>
  <c r="G20"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J17" i="9"/>
  <c r="I17" i="9"/>
  <c r="H17" i="9"/>
  <c r="G17" i="9"/>
  <c r="F17" i="9"/>
  <c r="BF16" i="9"/>
  <c r="BE16" i="9"/>
  <c r="BD16" i="9"/>
  <c r="BC16" i="9"/>
  <c r="BB16" i="9"/>
  <c r="AZ16" i="9"/>
  <c r="AY16" i="9"/>
  <c r="AX16" i="9"/>
  <c r="AW16" i="9"/>
  <c r="AV16" i="9"/>
  <c r="AT16" i="9"/>
  <c r="AS16" i="9"/>
  <c r="AR16" i="9"/>
  <c r="AQ16" i="9"/>
  <c r="AP16" i="9"/>
  <c r="AN16" i="9"/>
  <c r="AM16" i="9"/>
  <c r="AL16" i="9"/>
  <c r="AK16" i="9"/>
  <c r="AJ16" i="9"/>
  <c r="AH16" i="9"/>
  <c r="AG16" i="9"/>
  <c r="AF16" i="9"/>
  <c r="AE16" i="9"/>
  <c r="AD16" i="9"/>
  <c r="AB16" i="9"/>
  <c r="AB18" i="9" s="1"/>
  <c r="AA16" i="9"/>
  <c r="Z16" i="9"/>
  <c r="Y16" i="9"/>
  <c r="X16" i="9"/>
  <c r="X18" i="9" s="1"/>
  <c r="V16" i="9"/>
  <c r="U16" i="9"/>
  <c r="T16" i="9"/>
  <c r="S16" i="9"/>
  <c r="R16" i="9"/>
  <c r="P16" i="9"/>
  <c r="O16" i="9"/>
  <c r="N16" i="9"/>
  <c r="M16" i="9"/>
  <c r="L16" i="9"/>
  <c r="J16" i="9"/>
  <c r="I16" i="9"/>
  <c r="H16" i="9"/>
  <c r="G16" i="9"/>
  <c r="BF13" i="9"/>
  <c r="BE13" i="9"/>
  <c r="BD13" i="9"/>
  <c r="BC13" i="9"/>
  <c r="BB13" i="9"/>
  <c r="AZ13" i="9"/>
  <c r="AY13" i="9"/>
  <c r="AX13" i="9"/>
  <c r="AW13" i="9"/>
  <c r="AV13" i="9"/>
  <c r="AT13" i="9"/>
  <c r="AS13" i="9"/>
  <c r="AR13" i="9"/>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BF12" i="9"/>
  <c r="BE12" i="9"/>
  <c r="BD12" i="9"/>
  <c r="BC12" i="9"/>
  <c r="BB12" i="9"/>
  <c r="AZ12" i="9"/>
  <c r="AY12" i="9"/>
  <c r="AX12" i="9"/>
  <c r="AW12" i="9"/>
  <c r="AV12" i="9"/>
  <c r="AT12" i="9"/>
  <c r="AS12" i="9"/>
  <c r="AR12" i="9"/>
  <c r="AQ12" i="9"/>
  <c r="AP12" i="9"/>
  <c r="AN12" i="9"/>
  <c r="AM12" i="9"/>
  <c r="AL12" i="9"/>
  <c r="AK12" i="9"/>
  <c r="AJ12" i="9"/>
  <c r="AH12" i="9"/>
  <c r="AG12" i="9"/>
  <c r="AF12" i="9"/>
  <c r="AE12" i="9"/>
  <c r="AD12" i="9"/>
  <c r="AB12" i="9"/>
  <c r="AA12" i="9"/>
  <c r="Z12" i="9"/>
  <c r="Y12" i="9"/>
  <c r="X12" i="9"/>
  <c r="V12" i="9"/>
  <c r="U12" i="9"/>
  <c r="T12" i="9"/>
  <c r="S12" i="9"/>
  <c r="R12" i="9"/>
  <c r="P12" i="9"/>
  <c r="O12" i="9"/>
  <c r="N12" i="9"/>
  <c r="M12" i="9"/>
  <c r="L12" i="9"/>
  <c r="J12" i="9"/>
  <c r="I12" i="9"/>
  <c r="H12" i="9"/>
  <c r="F12" i="9"/>
  <c r="BF11" i="9"/>
  <c r="BE11" i="9"/>
  <c r="BD11" i="9"/>
  <c r="BC11" i="9"/>
  <c r="BB11" i="9"/>
  <c r="AZ11" i="9"/>
  <c r="AY11" i="9"/>
  <c r="AX11" i="9"/>
  <c r="AW11" i="9"/>
  <c r="AV11" i="9"/>
  <c r="AT11" i="9"/>
  <c r="AS11" i="9"/>
  <c r="AR11" i="9"/>
  <c r="AQ11" i="9"/>
  <c r="AP11" i="9"/>
  <c r="AN11" i="9"/>
  <c r="AM11" i="9"/>
  <c r="AL11" i="9"/>
  <c r="AK11" i="9"/>
  <c r="AJ11" i="9"/>
  <c r="AH11" i="9"/>
  <c r="AG11" i="9"/>
  <c r="AF11" i="9"/>
  <c r="AE11" i="9"/>
  <c r="AD11" i="9"/>
  <c r="AB11" i="9"/>
  <c r="AA11" i="9"/>
  <c r="Z11" i="9"/>
  <c r="Y11" i="9"/>
  <c r="X11" i="9"/>
  <c r="V11" i="9"/>
  <c r="U11" i="9"/>
  <c r="T11" i="9"/>
  <c r="S11" i="9"/>
  <c r="R11" i="9"/>
  <c r="P11" i="9"/>
  <c r="O11" i="9"/>
  <c r="N11" i="9"/>
  <c r="M11" i="9"/>
  <c r="L11" i="9"/>
  <c r="J11" i="9"/>
  <c r="I11" i="9"/>
  <c r="H11" i="9"/>
  <c r="F11" i="9"/>
  <c r="BF10" i="9"/>
  <c r="BE10" i="9"/>
  <c r="BD10" i="9"/>
  <c r="BC10" i="9"/>
  <c r="BB10" i="9"/>
  <c r="AZ10" i="9"/>
  <c r="AY10" i="9"/>
  <c r="AX10" i="9"/>
  <c r="AW10" i="9"/>
  <c r="AV10" i="9"/>
  <c r="AT10" i="9"/>
  <c r="AS10" i="9"/>
  <c r="AR10" i="9"/>
  <c r="AQ10" i="9"/>
  <c r="AP10" i="9"/>
  <c r="AN10" i="9"/>
  <c r="AM10" i="9"/>
  <c r="AL10" i="9"/>
  <c r="AK10" i="9"/>
  <c r="AJ10" i="9"/>
  <c r="AH10" i="9"/>
  <c r="AG10" i="9"/>
  <c r="AF10" i="9"/>
  <c r="AE10" i="9"/>
  <c r="AD10" i="9"/>
  <c r="AB10" i="9"/>
  <c r="AA10" i="9"/>
  <c r="Z10" i="9"/>
  <c r="Y10" i="9"/>
  <c r="Y14" i="9" s="1"/>
  <c r="X10" i="9"/>
  <c r="V10" i="9"/>
  <c r="U10" i="9"/>
  <c r="T10" i="9"/>
  <c r="S10" i="9"/>
  <c r="R10" i="9"/>
  <c r="P10" i="9"/>
  <c r="O10" i="9"/>
  <c r="N10" i="9"/>
  <c r="M10" i="9"/>
  <c r="L10" i="9"/>
  <c r="J10" i="9"/>
  <c r="I10" i="9"/>
  <c r="H10" i="9"/>
  <c r="G10" i="9"/>
  <c r="F10" i="9"/>
  <c r="AH24" i="8"/>
  <c r="AG24" i="8"/>
  <c r="AF24" i="8"/>
  <c r="AE24" i="8"/>
  <c r="AB24" i="8"/>
  <c r="AA24" i="8"/>
  <c r="Z24" i="8"/>
  <c r="Y24" i="8"/>
  <c r="X24" i="8"/>
  <c r="V24" i="8"/>
  <c r="U24" i="8"/>
  <c r="T24" i="8"/>
  <c r="S24" i="8"/>
  <c r="R24" i="8"/>
  <c r="P24" i="8"/>
  <c r="O24" i="8"/>
  <c r="N24" i="8"/>
  <c r="M24" i="8"/>
  <c r="L24" i="8"/>
  <c r="J24" i="8"/>
  <c r="I24" i="8"/>
  <c r="H24" i="8"/>
  <c r="F24" i="8"/>
  <c r="AH23" i="8"/>
  <c r="AG23" i="8"/>
  <c r="AF23" i="8"/>
  <c r="AE23" i="8"/>
  <c r="AB23" i="8"/>
  <c r="AA23" i="8"/>
  <c r="Z23" i="8"/>
  <c r="Y23" i="8"/>
  <c r="X23" i="8"/>
  <c r="V23" i="8"/>
  <c r="U23" i="8"/>
  <c r="T23" i="8"/>
  <c r="S23" i="8"/>
  <c r="R23" i="8"/>
  <c r="P23" i="8"/>
  <c r="O23" i="8"/>
  <c r="N23" i="8"/>
  <c r="M23" i="8"/>
  <c r="L23" i="8"/>
  <c r="J23" i="8"/>
  <c r="I23" i="8"/>
  <c r="H23" i="8"/>
  <c r="G23" i="8"/>
  <c r="F23" i="8"/>
  <c r="AH22" i="8"/>
  <c r="AG22" i="8"/>
  <c r="AF22" i="8"/>
  <c r="AE22" i="8"/>
  <c r="AB22" i="8"/>
  <c r="AA22" i="8"/>
  <c r="Z22" i="8"/>
  <c r="Y22" i="8"/>
  <c r="X22" i="8"/>
  <c r="V22" i="8"/>
  <c r="U22" i="8"/>
  <c r="T22" i="8"/>
  <c r="S22" i="8"/>
  <c r="R22" i="8"/>
  <c r="P22" i="8"/>
  <c r="O22" i="8"/>
  <c r="N22" i="8"/>
  <c r="M22" i="8"/>
  <c r="L22" i="8"/>
  <c r="J22" i="8"/>
  <c r="I22" i="8"/>
  <c r="H22" i="8"/>
  <c r="G22" i="8"/>
  <c r="F22" i="8"/>
  <c r="AH21" i="8"/>
  <c r="AG21" i="8"/>
  <c r="AF21" i="8"/>
  <c r="AF25" i="8" s="1"/>
  <c r="AE21" i="8"/>
  <c r="AB21" i="8"/>
  <c r="AA21" i="8"/>
  <c r="Z21" i="8"/>
  <c r="Y21" i="8"/>
  <c r="X21" i="8"/>
  <c r="V21" i="8"/>
  <c r="U21" i="8"/>
  <c r="U25" i="8" s="1"/>
  <c r="T21" i="8"/>
  <c r="S21" i="8"/>
  <c r="R21" i="8"/>
  <c r="P21" i="8"/>
  <c r="O21" i="8"/>
  <c r="N21" i="8"/>
  <c r="M21" i="8"/>
  <c r="L21" i="8"/>
  <c r="J21" i="8"/>
  <c r="I21" i="8"/>
  <c r="H21" i="8"/>
  <c r="F21" i="8"/>
  <c r="F25" i="8" s="1"/>
  <c r="AH18" i="8"/>
  <c r="AG18" i="8"/>
  <c r="AF18" i="8"/>
  <c r="AE18" i="8"/>
  <c r="AD18" i="8"/>
  <c r="AB18" i="8"/>
  <c r="AA18" i="8"/>
  <c r="Z18" i="8"/>
  <c r="Y18" i="8"/>
  <c r="X18" i="8"/>
  <c r="V18" i="8"/>
  <c r="U18" i="8"/>
  <c r="T18" i="8"/>
  <c r="S18" i="8"/>
  <c r="R18" i="8"/>
  <c r="P18" i="8"/>
  <c r="O18" i="8"/>
  <c r="N18" i="8"/>
  <c r="M18" i="8"/>
  <c r="L18" i="8"/>
  <c r="J18" i="8"/>
  <c r="I18" i="8"/>
  <c r="H18" i="8"/>
  <c r="G18" i="8"/>
  <c r="F18" i="8"/>
  <c r="AH17" i="8"/>
  <c r="AH19" i="8" s="1"/>
  <c r="AG17" i="8"/>
  <c r="AG19" i="8" s="1"/>
  <c r="AF17" i="8"/>
  <c r="AE17" i="8"/>
  <c r="AD17" i="8"/>
  <c r="AB17" i="8"/>
  <c r="AA17" i="8"/>
  <c r="Z17" i="8"/>
  <c r="Y17" i="8"/>
  <c r="Y19" i="8" s="1"/>
  <c r="X17" i="8"/>
  <c r="V17" i="8"/>
  <c r="U17" i="8"/>
  <c r="T17" i="8"/>
  <c r="T19" i="8" s="1"/>
  <c r="S17" i="8"/>
  <c r="R17" i="8"/>
  <c r="P17" i="8"/>
  <c r="O17" i="8"/>
  <c r="O19" i="8"/>
  <c r="N17" i="8"/>
  <c r="M17" i="8"/>
  <c r="L17" i="8"/>
  <c r="J17" i="8"/>
  <c r="J19" i="8" s="1"/>
  <c r="I17" i="8"/>
  <c r="H17" i="8"/>
  <c r="G17" i="8"/>
  <c r="G19" i="8" s="1"/>
  <c r="F17" i="8"/>
  <c r="F19" i="8" s="1"/>
  <c r="AH14" i="8"/>
  <c r="AG14" i="8"/>
  <c r="AF14" i="8"/>
  <c r="AE14" i="8"/>
  <c r="AD14" i="8"/>
  <c r="AB14" i="8"/>
  <c r="AA14" i="8"/>
  <c r="Z14" i="8"/>
  <c r="Y14" i="8"/>
  <c r="X14" i="8"/>
  <c r="V14" i="8"/>
  <c r="U14" i="8"/>
  <c r="T14" i="8"/>
  <c r="S14" i="8"/>
  <c r="R14" i="8"/>
  <c r="AH13" i="8"/>
  <c r="AG13" i="8"/>
  <c r="AF13" i="8"/>
  <c r="AE13" i="8"/>
  <c r="AD13" i="8"/>
  <c r="AB13" i="8"/>
  <c r="AA13" i="8"/>
  <c r="Z13" i="8"/>
  <c r="Y13" i="8"/>
  <c r="X13" i="8"/>
  <c r="V13" i="8"/>
  <c r="U13" i="8"/>
  <c r="T13" i="8"/>
  <c r="S13" i="8"/>
  <c r="R13" i="8"/>
  <c r="AH12" i="8"/>
  <c r="AG12" i="8"/>
  <c r="AF12" i="8"/>
  <c r="AE12" i="8"/>
  <c r="AD12" i="8"/>
  <c r="AB12" i="8"/>
  <c r="AA12" i="8"/>
  <c r="Z12" i="8"/>
  <c r="Y12" i="8"/>
  <c r="X12" i="8"/>
  <c r="V12" i="8"/>
  <c r="U12" i="8"/>
  <c r="T12" i="8"/>
  <c r="S12" i="8"/>
  <c r="R12" i="8"/>
  <c r="AH11" i="8"/>
  <c r="AG11" i="8"/>
  <c r="AF11" i="8"/>
  <c r="AE11" i="8"/>
  <c r="AD11" i="8"/>
  <c r="AB11" i="8"/>
  <c r="AA11" i="8"/>
  <c r="Z11" i="8"/>
  <c r="Y11" i="8"/>
  <c r="X11" i="8"/>
  <c r="V11" i="8"/>
  <c r="V15" i="8" s="1"/>
  <c r="U11" i="8"/>
  <c r="T11" i="8"/>
  <c r="S11" i="8"/>
  <c r="R11" i="8"/>
  <c r="L11" i="8"/>
  <c r="R14" i="7"/>
  <c r="R10" i="21" s="1"/>
  <c r="K14" i="7"/>
  <c r="P10" i="21" s="1"/>
  <c r="D14" i="7"/>
  <c r="F10" i="21" s="1"/>
  <c r="K9" i="7"/>
  <c r="R9" i="7" s="1"/>
  <c r="D9" i="7"/>
  <c r="K14" i="6"/>
  <c r="K15" i="6" s="1"/>
  <c r="D14" i="6"/>
  <c r="H10" i="20" s="1"/>
  <c r="K9" i="6"/>
  <c r="H27" i="5"/>
  <c r="G27" i="5"/>
  <c r="F27" i="5"/>
  <c r="E27" i="5"/>
  <c r="D27" i="5"/>
  <c r="A27" i="5"/>
  <c r="C26" i="5"/>
  <c r="C25" i="5"/>
  <c r="C24" i="5"/>
  <c r="C23" i="5"/>
  <c r="H21" i="5"/>
  <c r="G21" i="5"/>
  <c r="F21" i="5"/>
  <c r="E21" i="5"/>
  <c r="D21" i="5"/>
  <c r="C20" i="5"/>
  <c r="C19" i="5"/>
  <c r="H16" i="5"/>
  <c r="G16" i="5"/>
  <c r="F16" i="5"/>
  <c r="E16" i="5"/>
  <c r="D16" i="5"/>
  <c r="C15" i="5"/>
  <c r="C14" i="5"/>
  <c r="C13" i="5"/>
  <c r="C12" i="5"/>
  <c r="A11" i="5"/>
  <c r="A12" i="5" s="1"/>
  <c r="O6" i="5"/>
  <c r="U6" i="5"/>
  <c r="AA6" i="5" s="1"/>
  <c r="I6" i="5"/>
  <c r="H27" i="4"/>
  <c r="G27" i="4"/>
  <c r="F27" i="4"/>
  <c r="E27" i="4"/>
  <c r="D27" i="4"/>
  <c r="C26" i="4"/>
  <c r="C25" i="4"/>
  <c r="C24" i="4"/>
  <c r="C23" i="4"/>
  <c r="H21" i="4"/>
  <c r="G21" i="4"/>
  <c r="F21" i="4"/>
  <c r="E21" i="4"/>
  <c r="D21" i="4"/>
  <c r="C20" i="4"/>
  <c r="C19" i="4"/>
  <c r="H16" i="4"/>
  <c r="G16" i="4"/>
  <c r="F16" i="4"/>
  <c r="E16" i="4"/>
  <c r="D16" i="4"/>
  <c r="C15" i="4"/>
  <c r="C14" i="4"/>
  <c r="C13" i="4"/>
  <c r="C12" i="4"/>
  <c r="G12" i="9"/>
  <c r="A11" i="4"/>
  <c r="A12" i="4" s="1"/>
  <c r="I6" i="4"/>
  <c r="O6" i="4" s="1"/>
  <c r="U6" i="4" s="1"/>
  <c r="AA6" i="4" s="1"/>
  <c r="AG6" i="4" s="1"/>
  <c r="AM6" i="4" s="1"/>
  <c r="AS6" i="4" s="1"/>
  <c r="AY6" i="4" s="1"/>
  <c r="BE6" i="4" s="1"/>
  <c r="BK6" i="4" s="1"/>
  <c r="BQ6" i="4" s="1"/>
  <c r="H27" i="3"/>
  <c r="G27" i="3"/>
  <c r="F27" i="3"/>
  <c r="E27" i="3"/>
  <c r="D27" i="3"/>
  <c r="A27" i="3"/>
  <c r="C26" i="3"/>
  <c r="C25" i="3"/>
  <c r="C24" i="3"/>
  <c r="C23" i="3"/>
  <c r="G21" i="8"/>
  <c r="H21" i="3"/>
  <c r="G21" i="3"/>
  <c r="F21" i="3"/>
  <c r="E21" i="3"/>
  <c r="D21" i="3"/>
  <c r="C20" i="3"/>
  <c r="C19" i="3"/>
  <c r="H16" i="3"/>
  <c r="G16" i="3"/>
  <c r="F16" i="3"/>
  <c r="E16" i="3"/>
  <c r="D16" i="3"/>
  <c r="C15" i="3"/>
  <c r="C14" i="3"/>
  <c r="C13" i="3"/>
  <c r="C12" i="3"/>
  <c r="A11" i="3"/>
  <c r="A12" i="3" s="1"/>
  <c r="U6" i="3"/>
  <c r="O6" i="3"/>
  <c r="I6" i="3"/>
  <c r="AA6" i="3" s="1"/>
  <c r="K21" i="10"/>
  <c r="F13" i="10"/>
  <c r="G11" i="9"/>
  <c r="L15" i="10"/>
  <c r="O19" i="10"/>
  <c r="F16" i="9"/>
  <c r="G24" i="8"/>
  <c r="AD23" i="8"/>
  <c r="AD21" i="8"/>
  <c r="AD24" i="8"/>
  <c r="AD22" i="8"/>
  <c r="C10" i="20"/>
  <c r="O10" i="12"/>
  <c r="K10" i="12"/>
  <c r="G10" i="12"/>
  <c r="I10" i="12"/>
  <c r="S10" i="22"/>
  <c r="D15" i="17"/>
  <c r="L25" i="10"/>
  <c r="Q21" i="10"/>
  <c r="D10" i="20"/>
  <c r="M10" i="20"/>
  <c r="H19" i="10"/>
  <c r="J10" i="19"/>
  <c r="K10" i="19"/>
  <c r="AB19" i="8"/>
  <c r="U16" i="3"/>
  <c r="U17" i="3" s="1"/>
  <c r="O14" i="8"/>
  <c r="O13" i="8"/>
  <c r="O12" i="8"/>
  <c r="M11" i="8"/>
  <c r="L12" i="8"/>
  <c r="N14" i="8"/>
  <c r="N13" i="8"/>
  <c r="N12" i="8"/>
  <c r="P11" i="8"/>
  <c r="M12" i="8"/>
  <c r="L14" i="8"/>
  <c r="P13" i="8"/>
  <c r="P12" i="8"/>
  <c r="M14" i="8"/>
  <c r="M13" i="8"/>
  <c r="O11" i="8"/>
  <c r="P14" i="8"/>
  <c r="L13" i="8"/>
  <c r="N11" i="8"/>
  <c r="J14" i="8"/>
  <c r="H14" i="8"/>
  <c r="G14" i="8"/>
  <c r="J13" i="8"/>
  <c r="I14" i="8"/>
  <c r="H13" i="8"/>
  <c r="I13" i="8"/>
  <c r="G13" i="8"/>
  <c r="G12" i="8"/>
  <c r="I12" i="8"/>
  <c r="H12" i="8"/>
  <c r="J12" i="8"/>
  <c r="M15" i="8" l="1"/>
  <c r="C27" i="5"/>
  <c r="I25" i="10"/>
  <c r="S25" i="10"/>
  <c r="I27" i="3"/>
  <c r="M19" i="10"/>
  <c r="Q18" i="10"/>
  <c r="N25" i="10"/>
  <c r="F25" i="10"/>
  <c r="J25" i="10"/>
  <c r="G39" i="13"/>
  <c r="P10" i="19"/>
  <c r="N10" i="20"/>
  <c r="F39" i="13"/>
  <c r="R10" i="22"/>
  <c r="H19" i="8"/>
  <c r="M19" i="8"/>
  <c r="W17" i="8"/>
  <c r="E18" i="8"/>
  <c r="K12" i="10"/>
  <c r="N15" i="10"/>
  <c r="K15" i="15"/>
  <c r="F10" i="20"/>
  <c r="O10" i="20"/>
  <c r="I10" i="21"/>
  <c r="R10" i="12"/>
  <c r="I19" i="8"/>
  <c r="AA19" i="8"/>
  <c r="E22" i="8"/>
  <c r="O15" i="10"/>
  <c r="U25" i="10"/>
  <c r="H25" i="10"/>
  <c r="E10" i="11"/>
  <c r="U21" i="3"/>
  <c r="K15" i="7"/>
  <c r="D10" i="21"/>
  <c r="J10" i="11"/>
  <c r="M10" i="22"/>
  <c r="J10" i="21"/>
  <c r="N10" i="21"/>
  <c r="G10" i="19"/>
  <c r="C10" i="19"/>
  <c r="H10" i="11"/>
  <c r="H10" i="22"/>
  <c r="D10" i="22"/>
  <c r="G10" i="22"/>
  <c r="D15" i="16"/>
  <c r="K10" i="21"/>
  <c r="M10" i="21"/>
  <c r="O10" i="21"/>
  <c r="L10" i="21"/>
  <c r="H10" i="19"/>
  <c r="F10" i="19"/>
  <c r="I10" i="19"/>
  <c r="D15" i="18"/>
  <c r="G10" i="11"/>
  <c r="F10" i="11"/>
  <c r="C10" i="11"/>
  <c r="I10" i="11"/>
  <c r="D10" i="19"/>
  <c r="N10" i="11"/>
  <c r="O10" i="11"/>
  <c r="P10" i="11"/>
  <c r="I10" i="20"/>
  <c r="S19" i="8"/>
  <c r="X19" i="8"/>
  <c r="M15" i="10"/>
  <c r="K14" i="10"/>
  <c r="T19" i="10"/>
  <c r="I16" i="13"/>
  <c r="I16" i="5"/>
  <c r="I17" i="5" s="1"/>
  <c r="I27" i="5"/>
  <c r="K14" i="8"/>
  <c r="N10" i="19"/>
  <c r="O10" i="19"/>
  <c r="J10" i="20"/>
  <c r="D15" i="6"/>
  <c r="Q17" i="10"/>
  <c r="J39" i="13"/>
  <c r="K10" i="11"/>
  <c r="M10" i="11"/>
  <c r="K10" i="22"/>
  <c r="W10" i="22"/>
  <c r="V10" i="12"/>
  <c r="AC22" i="8"/>
  <c r="F40" i="13"/>
  <c r="F41" i="13" s="1"/>
  <c r="C21" i="5"/>
  <c r="E10" i="20"/>
  <c r="AC17" i="8"/>
  <c r="R19" i="8"/>
  <c r="AF19" i="8"/>
  <c r="K21" i="8"/>
  <c r="Q23" i="8"/>
  <c r="E18" i="10"/>
  <c r="E19" i="10" s="1"/>
  <c r="K18" i="10"/>
  <c r="M25" i="10"/>
  <c r="R15" i="16"/>
  <c r="I21" i="5"/>
  <c r="AA21" i="5"/>
  <c r="T10" i="22"/>
  <c r="N10" i="12"/>
  <c r="S25" i="8"/>
  <c r="P10" i="22"/>
  <c r="M10" i="19"/>
  <c r="K10" i="20"/>
  <c r="G10" i="20"/>
  <c r="P10" i="20"/>
  <c r="G40" i="13"/>
  <c r="G41" i="13" s="1"/>
  <c r="I39" i="13"/>
  <c r="L10" i="11"/>
  <c r="L10" i="20"/>
  <c r="V10" i="22"/>
  <c r="AD25" i="8"/>
  <c r="J40" i="13"/>
  <c r="U15" i="8"/>
  <c r="Z15" i="8"/>
  <c r="AA15" i="8"/>
  <c r="AC12" i="8"/>
  <c r="Q13" i="8"/>
  <c r="W13" i="8"/>
  <c r="AC13" i="8"/>
  <c r="AC14" i="8"/>
  <c r="AE25" i="8"/>
  <c r="T25" i="8"/>
  <c r="J19" i="10"/>
  <c r="O25" i="10"/>
  <c r="G25" i="10"/>
  <c r="K22" i="10"/>
  <c r="K25" i="10" s="1"/>
  <c r="O16" i="3"/>
  <c r="O17" i="3" s="1"/>
  <c r="O21" i="3"/>
  <c r="O27" i="3"/>
  <c r="U27" i="3"/>
  <c r="AA16" i="3"/>
  <c r="AA17" i="3" s="1"/>
  <c r="I10" i="22"/>
  <c r="W10" i="12"/>
  <c r="C16" i="5"/>
  <c r="J35" i="5"/>
  <c r="E13" i="10"/>
  <c r="C21" i="4"/>
  <c r="AJ14" i="9"/>
  <c r="O18" i="9"/>
  <c r="I16" i="4"/>
  <c r="I17" i="4" s="1"/>
  <c r="M18" i="9"/>
  <c r="L18" i="9"/>
  <c r="AJ18" i="9"/>
  <c r="AA21" i="4"/>
  <c r="AM21" i="4"/>
  <c r="BK21" i="4"/>
  <c r="R18" i="9"/>
  <c r="AF18" i="9"/>
  <c r="AK18" i="9"/>
  <c r="AN24" i="9"/>
  <c r="E21" i="9"/>
  <c r="S24" i="9"/>
  <c r="G14" i="9"/>
  <c r="U14" i="9"/>
  <c r="Z14" i="9"/>
  <c r="I18" i="9"/>
  <c r="AB14" i="9"/>
  <c r="AG14" i="9"/>
  <c r="AL14" i="9"/>
  <c r="S14" i="9"/>
  <c r="P18" i="9"/>
  <c r="U18" i="9"/>
  <c r="Z18" i="9"/>
  <c r="AE18" i="9"/>
  <c r="AN18" i="9"/>
  <c r="AS18" i="9"/>
  <c r="AX18" i="9"/>
  <c r="L14" i="9"/>
  <c r="AA14" i="9"/>
  <c r="H18" i="9"/>
  <c r="H24" i="9"/>
  <c r="V24" i="9"/>
  <c r="AM16" i="4"/>
  <c r="AM17" i="4" s="1"/>
  <c r="J14" i="9"/>
  <c r="X24" i="9"/>
  <c r="O21" i="4"/>
  <c r="BQ27" i="4"/>
  <c r="C27" i="4"/>
  <c r="E10" i="9"/>
  <c r="P14" i="9"/>
  <c r="AC11" i="9"/>
  <c r="Q12" i="9"/>
  <c r="Q13" i="9"/>
  <c r="AC13" i="9"/>
  <c r="BA13" i="9"/>
  <c r="K16" i="9"/>
  <c r="AZ18" i="9"/>
  <c r="AF24" i="9"/>
  <c r="BQ16" i="4"/>
  <c r="BQ17" i="4" s="1"/>
  <c r="AN14" i="9"/>
  <c r="V18" i="9"/>
  <c r="AA18" i="9"/>
  <c r="AT18" i="9"/>
  <c r="BD18" i="9"/>
  <c r="AA27" i="4"/>
  <c r="BQ21" i="4"/>
  <c r="M14" i="9"/>
  <c r="AU10" i="9"/>
  <c r="E13" i="9"/>
  <c r="AL18" i="9"/>
  <c r="F18" i="9"/>
  <c r="AC17" i="9"/>
  <c r="BF18" i="9"/>
  <c r="BD24" i="9"/>
  <c r="AU11" i="9"/>
  <c r="AE14" i="9"/>
  <c r="AD18" i="9"/>
  <c r="AM18" i="9"/>
  <c r="W20" i="9"/>
  <c r="AV24" i="9"/>
  <c r="BE24" i="9"/>
  <c r="K21" i="9"/>
  <c r="G24" i="9"/>
  <c r="AE24" i="9"/>
  <c r="AS24" i="9"/>
  <c r="E23" i="9"/>
  <c r="J24" i="9"/>
  <c r="Q23" i="9"/>
  <c r="AC23" i="9"/>
  <c r="BA23" i="9"/>
  <c r="BF24" i="9"/>
  <c r="AV14" i="9"/>
  <c r="H14" i="9"/>
  <c r="BA12" i="9"/>
  <c r="AQ18" i="9"/>
  <c r="T18" i="9"/>
  <c r="Y18" i="9"/>
  <c r="AY24" i="9"/>
  <c r="AC20" i="9"/>
  <c r="AF14" i="9"/>
  <c r="Q11" i="9"/>
  <c r="AO11" i="9"/>
  <c r="N18" i="9"/>
  <c r="BE18" i="9"/>
  <c r="AY18" i="9"/>
  <c r="L24" i="9"/>
  <c r="P24" i="9"/>
  <c r="U24" i="9"/>
  <c r="Z24" i="9"/>
  <c r="AI20" i="9"/>
  <c r="AO20" i="9"/>
  <c r="AC10" i="9"/>
  <c r="AJ24" i="9"/>
  <c r="Q20" i="9"/>
  <c r="Q17" i="9"/>
  <c r="O14" i="9"/>
  <c r="T14" i="9"/>
  <c r="X14" i="9"/>
  <c r="AR14" i="9"/>
  <c r="AZ14" i="9"/>
  <c r="K11" i="9"/>
  <c r="AC12" i="9"/>
  <c r="AI13" i="9"/>
  <c r="J18" i="9"/>
  <c r="BC18" i="9"/>
  <c r="W17" i="9"/>
  <c r="AG18" i="9"/>
  <c r="AM24" i="9"/>
  <c r="BC24" i="9"/>
  <c r="BA22" i="9"/>
  <c r="AQ24" i="9"/>
  <c r="O27" i="4"/>
  <c r="AY21" i="4"/>
  <c r="BE16" i="4"/>
  <c r="BE17" i="4" s="1"/>
  <c r="BE27" i="4"/>
  <c r="BF14" i="9"/>
  <c r="W16" i="9"/>
  <c r="W10" i="9"/>
  <c r="K12" i="9"/>
  <c r="AO13" i="9"/>
  <c r="AU13" i="9"/>
  <c r="K17" i="9"/>
  <c r="AI17" i="9"/>
  <c r="BA17" i="9"/>
  <c r="F24" i="9"/>
  <c r="I24" i="9"/>
  <c r="M24" i="9"/>
  <c r="R24" i="9"/>
  <c r="AB24" i="9"/>
  <c r="AO22" i="9"/>
  <c r="AA16" i="4"/>
  <c r="AA17" i="4" s="1"/>
  <c r="AW14" i="9"/>
  <c r="K20" i="9"/>
  <c r="AH14" i="9"/>
  <c r="AO10" i="9"/>
  <c r="AY14" i="9"/>
  <c r="BD14" i="9"/>
  <c r="AI11" i="9"/>
  <c r="W12" i="9"/>
  <c r="AO12" i="9"/>
  <c r="E20" i="9"/>
  <c r="AX24" i="9"/>
  <c r="BA20" i="9"/>
  <c r="AC21" i="9"/>
  <c r="AW24" i="9"/>
  <c r="BA21" i="9"/>
  <c r="N24" i="9"/>
  <c r="W22" i="9"/>
  <c r="AL24" i="9"/>
  <c r="O16" i="4"/>
  <c r="O17" i="4" s="1"/>
  <c r="AY27" i="4"/>
  <c r="O25" i="8"/>
  <c r="O15" i="8"/>
  <c r="S15" i="8"/>
  <c r="Q22" i="8"/>
  <c r="E17" i="8"/>
  <c r="E19" i="8" s="1"/>
  <c r="C16" i="3"/>
  <c r="AD15" i="8"/>
  <c r="AE15" i="8"/>
  <c r="R15" i="8"/>
  <c r="K18" i="8"/>
  <c r="P19" i="8"/>
  <c r="U19" i="8"/>
  <c r="Z19" i="8"/>
  <c r="AC18" i="8"/>
  <c r="AC19" i="8" s="1"/>
  <c r="Y25" i="8"/>
  <c r="K23" i="8"/>
  <c r="V25" i="8"/>
  <c r="X25" i="8"/>
  <c r="AB25" i="8"/>
  <c r="AH25" i="8"/>
  <c r="I21" i="3"/>
  <c r="J25" i="8"/>
  <c r="AD19" i="8"/>
  <c r="AF15" i="8"/>
  <c r="X15" i="8"/>
  <c r="K17" i="8"/>
  <c r="Q17" i="8"/>
  <c r="V19" i="8"/>
  <c r="AC21" i="8"/>
  <c r="P25" i="8"/>
  <c r="P15" i="8"/>
  <c r="W12" i="8"/>
  <c r="C27" i="3"/>
  <c r="T15" i="8"/>
  <c r="Y15" i="8"/>
  <c r="AB15" i="8"/>
  <c r="AG15" i="8"/>
  <c r="W21" i="8"/>
  <c r="W23" i="8"/>
  <c r="AC23" i="8"/>
  <c r="H25" i="8"/>
  <c r="M25" i="8"/>
  <c r="Q24" i="8"/>
  <c r="AC24" i="8"/>
  <c r="Q10" i="21"/>
  <c r="R15" i="7"/>
  <c r="V10" i="21"/>
  <c r="T10" i="21"/>
  <c r="AM14" i="9"/>
  <c r="AI10" i="9"/>
  <c r="E12" i="9"/>
  <c r="I14" i="9"/>
  <c r="Q11" i="8"/>
  <c r="S10" i="21"/>
  <c r="K11" i="8"/>
  <c r="L15" i="8"/>
  <c r="AE19" i="8"/>
  <c r="Q21" i="9"/>
  <c r="T24" i="9"/>
  <c r="BK16" i="4"/>
  <c r="BK17" i="4" s="1"/>
  <c r="K13" i="8"/>
  <c r="K24" i="8"/>
  <c r="Q18" i="8"/>
  <c r="Q19" i="8" s="1"/>
  <c r="W11" i="8"/>
  <c r="W24" i="8"/>
  <c r="BB24" i="9"/>
  <c r="Q14" i="8"/>
  <c r="W14" i="8"/>
  <c r="L19" i="8"/>
  <c r="I25" i="8"/>
  <c r="E21" i="8"/>
  <c r="N25" i="8"/>
  <c r="AA25" i="8"/>
  <c r="G25" i="8"/>
  <c r="K22" i="8"/>
  <c r="L25" i="8"/>
  <c r="Z25" i="8"/>
  <c r="W22" i="8"/>
  <c r="E23" i="8"/>
  <c r="N14" i="9"/>
  <c r="R14" i="9"/>
  <c r="Q10" i="9"/>
  <c r="AX14" i="9"/>
  <c r="BC14" i="9"/>
  <c r="F14" i="9"/>
  <c r="E11" i="9"/>
  <c r="AU17" i="9"/>
  <c r="AV18" i="9"/>
  <c r="C27" i="13"/>
  <c r="J44" i="13" s="1"/>
  <c r="F10" i="12"/>
  <c r="BE14" i="9"/>
  <c r="BA11" i="9"/>
  <c r="N15" i="8"/>
  <c r="W18" i="8"/>
  <c r="W19" i="8" s="1"/>
  <c r="AC11" i="8"/>
  <c r="AC15" i="8" s="1"/>
  <c r="AG25" i="8"/>
  <c r="C10" i="21"/>
  <c r="E10" i="21"/>
  <c r="G10" i="21"/>
  <c r="H10" i="21"/>
  <c r="Q21" i="8"/>
  <c r="R25" i="8"/>
  <c r="K12" i="8"/>
  <c r="N19" i="8"/>
  <c r="U10" i="21"/>
  <c r="W10" i="21"/>
  <c r="D15" i="7"/>
  <c r="E24" i="8"/>
  <c r="C16" i="4"/>
  <c r="C17" i="4" s="1"/>
  <c r="Q12" i="8"/>
  <c r="AQ14" i="9"/>
  <c r="AI12" i="9"/>
  <c r="S18" i="9"/>
  <c r="Q16" i="9"/>
  <c r="AH18" i="9"/>
  <c r="AC16" i="9"/>
  <c r="AW18" i="9"/>
  <c r="AU16" i="9"/>
  <c r="AR24" i="9"/>
  <c r="J36" i="13"/>
  <c r="G35" i="13"/>
  <c r="H35" i="13"/>
  <c r="F34" i="13"/>
  <c r="F35" i="13"/>
  <c r="G34" i="13"/>
  <c r="J46" i="13"/>
  <c r="I43" i="13"/>
  <c r="D15" i="15"/>
  <c r="C10" i="12"/>
  <c r="E10" i="12"/>
  <c r="D10" i="12"/>
  <c r="Q10" i="12"/>
  <c r="S10" i="12"/>
  <c r="U10" i="12"/>
  <c r="T10" i="12"/>
  <c r="C21" i="3"/>
  <c r="AH15" i="8"/>
  <c r="K10" i="9"/>
  <c r="AK14" i="9"/>
  <c r="AS14" i="9"/>
  <c r="W11" i="9"/>
  <c r="K13" i="9"/>
  <c r="AI16" i="9"/>
  <c r="Y24" i="9"/>
  <c r="AU20" i="9"/>
  <c r="W23" i="9"/>
  <c r="AU23" i="9"/>
  <c r="N19" i="10"/>
  <c r="K17" i="10"/>
  <c r="K19" i="10" s="1"/>
  <c r="E22" i="10"/>
  <c r="E25" i="10" s="1"/>
  <c r="U16" i="4"/>
  <c r="U17" i="4" s="1"/>
  <c r="AS21" i="4"/>
  <c r="O27" i="5"/>
  <c r="E16" i="9"/>
  <c r="AP14" i="9"/>
  <c r="AP18" i="9"/>
  <c r="AO16" i="9"/>
  <c r="BA16" i="9"/>
  <c r="BB18" i="9"/>
  <c r="AP24" i="9"/>
  <c r="W21" i="9"/>
  <c r="AU21" i="9"/>
  <c r="Q22" i="9"/>
  <c r="AI22" i="9"/>
  <c r="G19" i="10"/>
  <c r="I40" i="13"/>
  <c r="I41" i="13" s="1"/>
  <c r="H40" i="13"/>
  <c r="H41" i="13" s="1"/>
  <c r="L10" i="22"/>
  <c r="J10" i="22"/>
  <c r="K15" i="16"/>
  <c r="N10" i="22"/>
  <c r="V14" i="9"/>
  <c r="AD14" i="9"/>
  <c r="AT14" i="9"/>
  <c r="BB14" i="9"/>
  <c r="BA10" i="9"/>
  <c r="AR18" i="9"/>
  <c r="AO17" i="9"/>
  <c r="AD24" i="9"/>
  <c r="AG24" i="9"/>
  <c r="AI21" i="9"/>
  <c r="E22" i="9"/>
  <c r="AC22" i="9"/>
  <c r="K23" i="9"/>
  <c r="AI23" i="9"/>
  <c r="K13" i="10"/>
  <c r="K15" i="10" s="1"/>
  <c r="Q14" i="10"/>
  <c r="L19" i="10"/>
  <c r="P19" i="10"/>
  <c r="Q22" i="10"/>
  <c r="Q25" i="10" s="1"/>
  <c r="I27" i="4"/>
  <c r="U27" i="4"/>
  <c r="AM27" i="4"/>
  <c r="AS16" i="4"/>
  <c r="AS17" i="4" s="1"/>
  <c r="AY16" i="4"/>
  <c r="AY17" i="4" s="1"/>
  <c r="BK27" i="4"/>
  <c r="AA16" i="5"/>
  <c r="AU12" i="9"/>
  <c r="W13" i="9"/>
  <c r="G18" i="9"/>
  <c r="E17" i="9"/>
  <c r="O24" i="9"/>
  <c r="AA24" i="9"/>
  <c r="AH24" i="9"/>
  <c r="AK24" i="9"/>
  <c r="AT24" i="9"/>
  <c r="AZ24" i="9"/>
  <c r="AO21" i="9"/>
  <c r="K22" i="9"/>
  <c r="AU22" i="9"/>
  <c r="AO23" i="9"/>
  <c r="Q13" i="10"/>
  <c r="V25" i="10"/>
  <c r="U21" i="4"/>
  <c r="AG16" i="4"/>
  <c r="AG17" i="4" s="1"/>
  <c r="AG27" i="4"/>
  <c r="AS27" i="4"/>
  <c r="U16" i="5"/>
  <c r="U17" i="5" s="1"/>
  <c r="Q10" i="22"/>
  <c r="F10" i="22"/>
  <c r="J10" i="12"/>
  <c r="L10" i="12"/>
  <c r="C10" i="22"/>
  <c r="H44" i="13" l="1"/>
  <c r="I46" i="13"/>
  <c r="F46" i="13"/>
  <c r="Q19" i="10"/>
  <c r="J43" i="13"/>
  <c r="I45" i="13"/>
  <c r="G45" i="13"/>
  <c r="F44" i="13"/>
  <c r="E44" i="13" s="1"/>
  <c r="E39" i="13"/>
  <c r="F38" i="5"/>
  <c r="H14" i="10"/>
  <c r="E38" i="5"/>
  <c r="G14" i="10"/>
  <c r="F11" i="10"/>
  <c r="D38" i="5"/>
  <c r="F14" i="10"/>
  <c r="AF36" i="5"/>
  <c r="V12" i="10"/>
  <c r="AE35" i="5"/>
  <c r="AE39" i="5" s="1"/>
  <c r="U11" i="10"/>
  <c r="U15" i="10" s="1"/>
  <c r="AC35" i="5"/>
  <c r="AC39" i="5" s="1"/>
  <c r="S11" i="10"/>
  <c r="S15" i="10" s="1"/>
  <c r="AB36" i="5"/>
  <c r="AA36" i="5" s="1"/>
  <c r="R12" i="10"/>
  <c r="Q12" i="10" s="1"/>
  <c r="AF35" i="5"/>
  <c r="AF39" i="5" s="1"/>
  <c r="V11" i="10"/>
  <c r="V15" i="10" s="1"/>
  <c r="AD35" i="5"/>
  <c r="AD39" i="5" s="1"/>
  <c r="T11" i="10"/>
  <c r="T15" i="10" s="1"/>
  <c r="AA17" i="5"/>
  <c r="AB35" i="5"/>
  <c r="R11" i="10"/>
  <c r="H38" i="5"/>
  <c r="C38" i="5" s="1"/>
  <c r="J14" i="10"/>
  <c r="H36" i="5"/>
  <c r="J12" i="10"/>
  <c r="G36" i="5"/>
  <c r="I12" i="10"/>
  <c r="H35" i="5"/>
  <c r="J11" i="10"/>
  <c r="C17" i="5"/>
  <c r="G35" i="5"/>
  <c r="I11" i="10"/>
  <c r="J41" i="13"/>
  <c r="AC25" i="8"/>
  <c r="I17" i="13"/>
  <c r="G33" i="13"/>
  <c r="G37" i="13" s="1"/>
  <c r="H36" i="13"/>
  <c r="I36" i="13"/>
  <c r="F36" i="13"/>
  <c r="I33" i="13"/>
  <c r="I35" i="13"/>
  <c r="H34" i="13"/>
  <c r="E34" i="13" s="1"/>
  <c r="H33" i="13"/>
  <c r="H45" i="13"/>
  <c r="G44" i="13"/>
  <c r="J34" i="13"/>
  <c r="F33" i="13"/>
  <c r="I34" i="13"/>
  <c r="Q25" i="8"/>
  <c r="H37" i="13"/>
  <c r="J35" i="13"/>
  <c r="G36" i="13"/>
  <c r="J33" i="13"/>
  <c r="D38" i="3"/>
  <c r="F14" i="8"/>
  <c r="E14" i="8" s="1"/>
  <c r="D37" i="3"/>
  <c r="F13" i="8"/>
  <c r="E13" i="8" s="1"/>
  <c r="D36" i="3"/>
  <c r="F12" i="8"/>
  <c r="E12" i="8" s="1"/>
  <c r="H35" i="3"/>
  <c r="H39" i="3" s="1"/>
  <c r="J11" i="8"/>
  <c r="J15" i="8" s="1"/>
  <c r="G35" i="3"/>
  <c r="G39" i="3" s="1"/>
  <c r="I11" i="8"/>
  <c r="I15" i="8" s="1"/>
  <c r="F35" i="3"/>
  <c r="F39" i="3" s="1"/>
  <c r="H11" i="8"/>
  <c r="H15" i="8" s="1"/>
  <c r="E35" i="3"/>
  <c r="E39" i="3" s="1"/>
  <c r="G11" i="8"/>
  <c r="G15" i="8" s="1"/>
  <c r="C17" i="3"/>
  <c r="D35" i="3"/>
  <c r="F11" i="8"/>
  <c r="D35" i="5"/>
  <c r="G11" i="10"/>
  <c r="H11" i="10"/>
  <c r="E35" i="5"/>
  <c r="D36" i="5"/>
  <c r="F35" i="5"/>
  <c r="F36" i="5"/>
  <c r="H12" i="10"/>
  <c r="F12" i="10"/>
  <c r="E36" i="5"/>
  <c r="G12" i="10"/>
  <c r="I35" i="5"/>
  <c r="I39" i="5" s="1"/>
  <c r="J39" i="5"/>
  <c r="AI18" i="9"/>
  <c r="AO24" i="9"/>
  <c r="BA14" i="9"/>
  <c r="AC18" i="9"/>
  <c r="Q14" i="9"/>
  <c r="W18" i="9"/>
  <c r="K18" i="9"/>
  <c r="AU14" i="9"/>
  <c r="Q24" i="9"/>
  <c r="W24" i="9"/>
  <c r="W14" i="9"/>
  <c r="AC24" i="9"/>
  <c r="E14" i="9"/>
  <c r="E24" i="9"/>
  <c r="BA18" i="9"/>
  <c r="AO14" i="9"/>
  <c r="K24" i="9"/>
  <c r="AI24" i="9"/>
  <c r="AO18" i="9"/>
  <c r="AU18" i="9"/>
  <c r="Q18" i="9"/>
  <c r="BA24" i="9"/>
  <c r="AC14" i="9"/>
  <c r="K19" i="8"/>
  <c r="W25" i="8"/>
  <c r="Q15" i="8"/>
  <c r="W15" i="8"/>
  <c r="K15" i="8"/>
  <c r="K14" i="9"/>
  <c r="E35" i="13"/>
  <c r="E40" i="13"/>
  <c r="E41" i="13" s="1"/>
  <c r="AU24" i="9"/>
  <c r="F37" i="13"/>
  <c r="E33" i="13"/>
  <c r="K25" i="8"/>
  <c r="E18" i="9"/>
  <c r="E36" i="13"/>
  <c r="I44" i="13"/>
  <c r="I47" i="13" s="1"/>
  <c r="F43" i="13"/>
  <c r="G46" i="13"/>
  <c r="J45" i="13"/>
  <c r="J47" i="13" s="1"/>
  <c r="F45" i="13"/>
  <c r="G43" i="13"/>
  <c r="H46" i="13"/>
  <c r="H43" i="13"/>
  <c r="E25" i="8"/>
  <c r="AI14" i="9"/>
  <c r="I37" i="13" l="1"/>
  <c r="J37" i="13"/>
  <c r="E14" i="10"/>
  <c r="J15" i="10"/>
  <c r="I15" i="10"/>
  <c r="H39" i="5"/>
  <c r="G39" i="5"/>
  <c r="R15" i="10"/>
  <c r="Q11" i="10"/>
  <c r="Q15" i="10" s="1"/>
  <c r="AB39" i="5"/>
  <c r="AA35" i="5"/>
  <c r="AA39" i="5" s="1"/>
  <c r="H47" i="13"/>
  <c r="G15" i="10"/>
  <c r="E11" i="10"/>
  <c r="E46" i="13"/>
  <c r="D39" i="3"/>
  <c r="F15" i="8"/>
  <c r="E11" i="8"/>
  <c r="E15" i="8" s="1"/>
  <c r="H15" i="10"/>
  <c r="D39" i="5"/>
  <c r="C35" i="5"/>
  <c r="C36" i="5"/>
  <c r="E39" i="5"/>
  <c r="E12" i="10"/>
  <c r="F39" i="5"/>
  <c r="F15" i="10"/>
  <c r="G47" i="13"/>
  <c r="F47" i="13"/>
  <c r="E43" i="13"/>
  <c r="E45" i="13"/>
  <c r="E37" i="13"/>
  <c r="E15" i="10" l="1"/>
  <c r="C39" i="5"/>
  <c r="E47" i="13"/>
  <c r="U35" i="3" l="1"/>
  <c r="U37" i="3"/>
  <c r="U36" i="3"/>
  <c r="C47" i="3"/>
  <c r="E49" i="3"/>
  <c r="O37" i="3"/>
  <c r="O36" i="3"/>
  <c r="C35" i="3"/>
  <c r="C38" i="3"/>
  <c r="C37" i="3"/>
  <c r="C36" i="3"/>
  <c r="I45" i="3"/>
  <c r="U45" i="3"/>
  <c r="U47" i="3"/>
  <c r="AA45" i="3"/>
  <c r="O45" i="3"/>
  <c r="O47" i="3"/>
  <c r="I36" i="3"/>
  <c r="I35" i="3"/>
  <c r="I37" i="3"/>
  <c r="AA36" i="3"/>
  <c r="AA37" i="3"/>
  <c r="U49" i="3" l="1"/>
  <c r="AA47" i="3"/>
  <c r="AA49" i="3" s="1"/>
  <c r="AA35" i="3"/>
  <c r="O49" i="3"/>
  <c r="U38" i="3"/>
  <c r="U39" i="3" s="1"/>
  <c r="I38" i="3"/>
  <c r="I39" i="3" s="1"/>
  <c r="C39" i="3"/>
  <c r="I47" i="3"/>
  <c r="I49" i="3" s="1"/>
  <c r="C45" i="3"/>
  <c r="C49" i="3" s="1"/>
  <c r="G49" i="3" s="1"/>
  <c r="O35" i="3"/>
  <c r="G43" i="3"/>
  <c r="C41" i="3"/>
  <c r="C43" i="3" s="1"/>
  <c r="E43" i="3"/>
  <c r="I41" i="3"/>
  <c r="I43" i="3" s="1"/>
  <c r="AA38" i="3" l="1"/>
  <c r="AA39" i="3" s="1"/>
  <c r="O38" i="3"/>
  <c r="O39" i="3" s="1"/>
  <c r="O41" i="3"/>
  <c r="O43" i="3" s="1"/>
  <c r="U41" i="3"/>
  <c r="U43" i="3" s="1"/>
  <c r="AA41" i="3"/>
  <c r="AA43" i="3"/>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<sst xmlns="http://schemas.openxmlformats.org/spreadsheetml/2006/main" count="1953" uniqueCount="470">
  <si>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</si>
  <si>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</si>
  <si>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</si>
  <si>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</si>
  <si>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</si>
  <si>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</si>
  <si>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</si>
  <si>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</si>
  <si>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</si>
  <si>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</si>
  <si>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</si>
  <si>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</si>
  <si>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</si>
  <si>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</si>
  <si>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</si>
  <si>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</si>
  <si>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</si>
  <si>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</si>
  <si>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</si>
  <si>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</si>
  <si>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</si>
  <si>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</si>
  <si>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</si>
  <si>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</si>
  <si>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</si>
  <si>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</si>
  <si>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</si>
  <si>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</si>
  <si>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</si>
  <si>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</si>
  <si>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</si>
  <si>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</si>
  <si>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</si>
  <si>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</si>
  <si>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</si>
  <si>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</si>
  <si>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</si>
  <si>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</si>
  <si>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</si>
  <si>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</si>
  <si>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</si>
  <si>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</si>
  <si>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</si>
  <si>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</si>
  <si>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</si>
  <si>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</si>
  <si>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</si>
  <si>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</si>
  <si>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</si>
  <si>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</si>
  <si>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</si>
  <si>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</si>
  <si>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</si>
  <si>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</si>
  <si>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</si>
  <si>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</si>
  <si>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</si>
  <si>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</si>
  <si>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</si>
  <si>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</si>
  <si>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</si>
  <si>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</si>
  <si>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</si>
  <si>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</si>
  <si>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</si>
  <si>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</si>
  <si>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</si>
  <si>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</si>
  <si>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</si>
  <si>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</si>
  <si>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</si>
  <si>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</si>
  <si>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</si>
  <si>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</si>
  <si>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</si>
  <si>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</si>
  <si>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</si>
  <si>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</si>
  <si>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</si>
  <si>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</si>
  <si>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</si>
  <si>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</si>
  <si>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</si>
  <si>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</si>
  <si>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</si>
  <si>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</si>
  <si>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</si>
  <si>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</si>
  <si>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</si>
  <si>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</si>
  <si>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</si>
  <si>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</si>
  <si>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</si>
  <si>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</si>
  <si>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</si>
  <si>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</si>
  <si>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</si>
  <si>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</si>
  <si>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</si>
  <si>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</si>
  <si>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</si>
  <si>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</si>
  <si>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</si>
  <si>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</si>
  <si>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</si>
  <si>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</si>
  <si>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</si>
  <si>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</si>
  <si>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</si>
  <si>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</si>
  <si>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</si>
  <si>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</si>
  <si>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</si>
  <si>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</si>
  <si>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</si>
  <si>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</si>
  <si>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</si>
  <si>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</si>
  <si>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</si>
  <si>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</si>
  <si>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</si>
  <si>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</si>
  <si>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</si>
  <si>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</si>
  <si>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</si>
  <si>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</si>
  <si>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</si>
  <si>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</si>
  <si>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</si>
  <si>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</si>
  <si>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</si>
  <si>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</si>
  <si>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</si>
  <si>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</si>
  <si>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</si>
  <si>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</si>
  <si>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</si>
  <si>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</si>
  <si>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</si>
  <si>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</si>
  <si>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</si>
  <si>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</si>
  <si>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</si>
  <si>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</si>
  <si>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</si>
  <si>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</si>
  <si>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</si>
  <si>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</si>
  <si>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</si>
  <si>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</si>
  <si>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</si>
  <si>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</si>
  <si>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</si>
  <si>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</si>
  <si>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</si>
  <si>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</si>
  <si>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</si>
  <si>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</si>
  <si>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</si>
  <si>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</si>
  <si>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</si>
  <si>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</si>
  <si>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</si>
  <si>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</si>
  <si>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</si>
  <si>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</si>
  <si>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</si>
  <si>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</si>
  <si>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</si>
  <si>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</si>
  <si>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</si>
  <si>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</si>
  <si>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</si>
  <si>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</si>
  <si>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</si>
  <si>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</si>
  <si>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</si>
  <si>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</si>
  <si>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</si>
  <si>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</si>
  <si>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</si>
  <si>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</si>
  <si>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</si>
  <si>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</si>
  <si>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</si>
  <si>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</si>
  <si>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</si>
  <si>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</si>
  <si>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</si>
  <si>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</si>
  <si>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</si>
  <si>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</si>
  <si>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</si>
  <si>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</si>
  <si>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</si>
  <si>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</si>
  <si>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</si>
  <si>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</si>
  <si>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</si>
  <si>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</si>
  <si>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</si>
  <si>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</si>
  <si>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</si>
  <si>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</si>
  <si>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</si>
  <si>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</si>
  <si>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</si>
  <si>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</si>
  <si>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</si>
  <si>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</si>
  <si>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</si>
  <si>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</si>
  <si>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</si>
  <si>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</si>
  <si>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</si>
  <si>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</si>
  <si>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</si>
  <si>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</si>
  <si>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</si>
  <si>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</si>
  <si>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</si>
  <si>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</si>
  <si>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</si>
  <si>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</si>
  <si>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</si>
  <si>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</si>
  <si>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</si>
  <si>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</si>
  <si>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</si>
  <si>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</si>
  <si>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</si>
  <si>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</si>
  <si>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</si>
  <si>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</si>
  <si>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</si>
  <si>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</si>
  <si>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</si>
  <si>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</si>
  <si>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</si>
  <si>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</si>
  <si>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</si>
  <si>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</si>
  <si>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</si>
  <si>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</si>
  <si>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</si>
  <si>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</si>
  <si>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</si>
  <si>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</si>
  <si>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</si>
  <si>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</si>
  <si>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</si>
  <si>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</si>
  <si>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</si>
  <si>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</si>
  <si>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</si>
  <si>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</si>
  <si>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</si>
  <si>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</si>
  <si>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</si>
  <si>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</si>
  <si>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</si>
  <si>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</si>
  <si>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</si>
  <si>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</si>
  <si>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</si>
  <si>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</si>
  <si>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</si>
  <si>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</si>
  <si>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</si>
  <si>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</si>
  <si>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</si>
  <si>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</si>
  <si>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</si>
  <si>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</si>
  <si>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</si>
  <si>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</si>
  <si>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</si>
  <si>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</si>
  <si>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</si>
  <si>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</si>
  <si>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</si>
  <si>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</si>
  <si>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</si>
  <si>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</si>
  <si>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</si>
  <si>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</si>
  <si>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</si>
  <si>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</si>
  <si>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</si>
  <si>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</si>
  <si>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</si>
  <si>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</si>
  <si>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</si>
  <si>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</si>
  <si>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</si>
  <si>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</si>
  <si>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</si>
  <si>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</si>
  <si>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</si>
  <si>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</si>
  <si>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</si>
  <si>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</si>
  <si>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</si>
  <si>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</si>
  <si>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</si>
  <si>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</si>
  <si>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</si>
  <si>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</si>
  <si>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</si>
  <si>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</si>
  <si>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</si>
  <si>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</si>
  <si>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</si>
  <si>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</si>
  <si>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</si>
  <si>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</si>
  <si>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</si>
  <si>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</si>
  <si>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</si>
  <si>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</si>
  <si>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</si>
  <si>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</si>
  <si>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</si>
  <si>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</si>
  <si>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</si>
  <si>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</si>
  <si>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</si>
  <si>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</si>
  <si>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</si>
  <si>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</si>
  <si>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</si>
  <si>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</si>
  <si>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</si>
  <si>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</si>
  <si>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</si>
  <si>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</si>
  <si>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</si>
  <si>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</si>
  <si>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</si>
  <si>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</si>
  <si>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</si>
  <si>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</si>
  <si>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</si>
  <si>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</si>
  <si>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</si>
  <si>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</si>
  <si>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</si>
  <si>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</si>
  <si>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</si>
  <si>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</si>
  <si>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</si>
  <si>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</si>
  <si>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</si>
  <si>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</si>
  <si>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</si>
  <si>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</si>
  <si>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</si>
  <si>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</si>
  <si>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</si>
  <si>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</si>
  <si>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</si>
  <si>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</si>
  <si>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</si>
  <si>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</si>
  <si>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</si>
  <si>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</si>
  <si>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</si>
  <si>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</si>
  <si>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</si>
  <si>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</si>
  <si>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</si>
  <si>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</si>
  <si>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</si>
  <si>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</si>
  <si>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</si>
  <si>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</si>
  <si>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</si>
  <si>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</si>
  <si>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</si>
  <si>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</si>
  <si>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</si>
  <si>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</si>
  <si>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</si>
  <si>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</si>
  <si>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</si>
  <si>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</si>
  <si>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</si>
  <si>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</si>
  <si>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</si>
  <si>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</si>
  <si>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</si>
  <si>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</si>
  <si>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</si>
  <si>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</si>
  <si>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</si>
  <si>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</si>
  <si>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</si>
  <si>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</si>
  <si>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</si>
  <si>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</si>
  <si>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</si>
  <si>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</si>
  <si>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</si>
  <si>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</si>
  <si>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</si>
  <si>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</si>
  <si>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</si>
  <si>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</si>
  <si>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</si>
  <si>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</si>
  <si>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</si>
  <si>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</si>
  <si>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</si>
  <si>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</si>
  <si>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</si>
  <si>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</si>
  <si>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</si>
  <si>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</si>
  <si>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</si>
  <si>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</si>
  <si>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</si>
  <si>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</si>
  <si>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</si>
  <si>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</si>
  <si>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</si>
  <si>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</si>
  <si>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</si>
  <si>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</si>
  <si>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</si>
  <si>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</si>
  <si>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</si>
  <si>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</si>
  <si>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</si>
  <si>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</si>
  <si>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</si>
  <si>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</si>
  <si>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</si>
  <si>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</si>
  <si>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</si>
  <si>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</si>
  <si>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</si>
  <si>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</si>
  <si>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</si>
  <si>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</si>
  <si>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</si>
  <si>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</si>
  <si>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</si>
  <si>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</si>
  <si>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</si>
  <si>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</si>
  <si>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</si>
  <si>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</si>
  <si>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</si>
  <si>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</si>
  <si>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</si>
  <si>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</si>
  <si>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</si>
  <si>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</si>
  <si>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</si>
  <si>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</si>
  <si>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</si>
  <si>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</si>
  <si>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</si>
  <si>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</si>
  <si>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</si>
  <si>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</si>
  <si>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</si>
  <si>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</si>
  <si>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ליאור זינגר</t>
  </si>
  <si>
    <t>054-9788344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</si>
</sst>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sz val="11"/>
      <name val="David"/>
      <family val="2"/>
      <charset val="177"/>
    </font>
    <font>
      <b/>
      <u/>
      <sz val="10"/>
      <color indexed="12"/>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2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5" fillId="0" borderId="0" xfId="3" applyFont="1" applyBorder="1" applyAlignment="1" applyProtection="1">
      <alignment horizontal="right" readingOrder="2"/>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0" fontId="7" fillId="3" borderId="2"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pplyProtection="1">
      <alignment horizontal="left" vertical="center" wrapText="1" readingOrder="2"/>
    </xf>
    <xf numFmtId="3" fontId="13" fillId="4" borderId="11" xfId="3" applyNumberFormat="1" applyFont="1" applyFill="1" applyBorder="1" applyAlignment="1" applyProtection="1">
      <alignment vertical="center" wrapText="1" readingOrder="2"/>
    </xf>
    <xf numFmtId="3" fontId="13" fillId="4" borderId="12" xfId="3" applyNumberFormat="1" applyFont="1" applyFill="1" applyBorder="1" applyAlignment="1" applyProtection="1">
      <alignment vertical="center" wrapText="1" readingOrder="2"/>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3" fillId="4" borderId="15" xfId="3" applyNumberFormat="1" applyFont="1" applyFill="1" applyBorder="1" applyAlignment="1" applyProtection="1">
      <alignment vertical="center" wrapText="1" readingOrder="2"/>
    </xf>
    <xf numFmtId="3" fontId="13" fillId="4" borderId="16" xfId="3" applyNumberFormat="1" applyFont="1" applyFill="1" applyBorder="1" applyAlignment="1" applyProtection="1">
      <alignment vertical="center" wrapText="1" readingOrder="2"/>
    </xf>
    <xf numFmtId="3" fontId="13" fillId="4" borderId="17" xfId="3" applyNumberFormat="1" applyFont="1" applyFill="1" applyBorder="1" applyAlignment="1" applyProtection="1">
      <alignment vertical="center" wrapText="1" readingOrder="2"/>
    </xf>
    <xf numFmtId="0" fontId="1" fillId="0" borderId="0" xfId="2"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pplyProtection="1">
      <alignment horizontal="center" vertical="center" wrapText="1" readingOrder="2"/>
    </xf>
    <xf numFmtId="3" fontId="13" fillId="4" borderId="11"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0" fontId="5" fillId="0" borderId="0" xfId="3" applyFont="1" applyBorder="1" applyAlignment="1" applyProtection="1">
      <alignment readingOrder="2"/>
      <protection locked="0"/>
    </xf>
    <xf numFmtId="0" fontId="14" fillId="0" borderId="0" xfId="2" applyFont="1" applyFill="1" applyBorder="1" applyAlignment="1" applyProtection="1">
      <protection locked="0"/>
    </xf>
    <xf numFmtId="0" fontId="16" fillId="0" borderId="0" xfId="2" applyFont="1" applyFill="1" applyBorder="1" applyAlignment="1" applyProtection="1">
      <alignment vertical="center"/>
      <protection locked="0"/>
    </xf>
    <xf numFmtId="0" fontId="7" fillId="3" borderId="31" xfId="2" applyFont="1" applyFill="1" applyBorder="1" applyAlignment="1" applyProtection="1">
      <alignment horizontal="center" vertical="center"/>
      <protection locked="0"/>
    </xf>
    <xf numFmtId="0" fontId="7" fillId="3" borderId="32" xfId="2" applyFont="1" applyFill="1" applyBorder="1" applyAlignment="1" applyProtection="1">
      <alignment horizontal="center" vertical="top" wrapText="1"/>
      <protection locked="0"/>
    </xf>
    <xf numFmtId="0" fontId="7" fillId="3" borderId="33"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17" fillId="0" borderId="0" xfId="2" applyFont="1" applyFill="1" applyBorder="1" applyAlignment="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Font="1" applyFill="1" applyBorder="1" applyProtection="1">
      <protection locked="0"/>
    </xf>
    <xf numFmtId="0" fontId="1" fillId="0" borderId="0" xfId="2" applyFont="1" applyBorder="1" applyProtection="1">
      <protection locked="0"/>
    </xf>
    <xf numFmtId="0" fontId="17" fillId="0" borderId="41" xfId="2" applyFont="1" applyFill="1" applyBorder="1" applyAlignment="1" applyProtection="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8" fillId="0" borderId="0" xfId="2" applyFont="1" applyFill="1" applyBorder="1" applyAlignment="1" applyProtection="1">
      <alignment horizontal="center"/>
      <protection locked="0"/>
    </xf>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12" xfId="2" applyNumberFormat="1" applyFont="1" applyFill="1" applyBorder="1" applyAlignment="1" applyProtection="1">
      <alignment horizontal="center"/>
    </xf>
    <xf numFmtId="166" fontId="7" fillId="4" borderId="50"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166" fontId="7" fillId="4" borderId="53" xfId="2" applyNumberFormat="1" applyFont="1" applyFill="1" applyBorder="1" applyAlignment="1" applyProtection="1">
      <alignment horizontal="center"/>
    </xf>
    <xf numFmtId="166" fontId="7" fillId="4" borderId="10"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1" fillId="5" borderId="50" xfId="1" applyNumberFormat="1" applyFont="1" applyFill="1" applyBorder="1" applyAlignment="1" applyProtection="1"/>
    <xf numFmtId="0" fontId="18" fillId="0" borderId="0" xfId="2" applyFont="1" applyFill="1" applyBorder="1" applyProtection="1">
      <protection locked="0"/>
    </xf>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7"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4" xfId="5" applyNumberFormat="1" applyFont="1" applyFill="1" applyBorder="1" applyAlignment="1" applyProtection="1">
      <alignment horizontal="center"/>
    </xf>
    <xf numFmtId="166" fontId="7" fillId="4" borderId="55" xfId="5" applyNumberFormat="1" applyFont="1" applyFill="1" applyBorder="1" applyAlignment="1" applyProtection="1">
      <alignment horizontal="center"/>
    </xf>
    <xf numFmtId="0" fontId="17" fillId="0" borderId="56" xfId="2" applyFont="1" applyFill="1" applyBorder="1" applyAlignment="1" applyProtection="1">
      <alignment horizontal="center"/>
      <protection locked="0"/>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166" fontId="7" fillId="4" borderId="61" xfId="5" applyNumberFormat="1" applyFont="1" applyFill="1" applyBorder="1" applyAlignment="1" applyProtection="1">
      <alignment horizontal="center"/>
    </xf>
    <xf numFmtId="166" fontId="7" fillId="4" borderId="62" xfId="5" applyNumberFormat="1" applyFont="1" applyFill="1" applyBorder="1" applyAlignment="1" applyProtection="1">
      <alignment horizontal="center"/>
    </xf>
    <xf numFmtId="0" fontId="18" fillId="0" borderId="0" xfId="2" applyFont="1" applyFill="1" applyBorder="1" applyAlignment="1" applyProtection="1">
      <protection locked="0"/>
    </xf>
    <xf numFmtId="0" fontId="1" fillId="0" borderId="0" xfId="2"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right"/>
      <protection locked="0"/>
    </xf>
    <xf numFmtId="0" fontId="14" fillId="0" borderId="63"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applyAlignment="1" applyProtection="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4" xfId="1" applyNumberFormat="1" applyFont="1" applyFill="1" applyBorder="1" applyAlignment="1" applyProtection="1"/>
    <xf numFmtId="0" fontId="1" fillId="0" borderId="0" xfId="2"/>
    <xf numFmtId="49" fontId="7" fillId="3" borderId="65"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3"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3" fontId="12" fillId="4" borderId="6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70"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71"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3" xfId="2" applyNumberFormat="1"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18" xfId="1" applyNumberFormat="1" applyFont="1" applyFill="1" applyBorder="1" applyAlignment="1" applyProtection="1"/>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3" fontId="11" fillId="5" borderId="11" xfId="1" applyNumberFormat="1" applyFont="1" applyFill="1" applyBorder="1" applyAlignment="1" applyProtection="1"/>
    <xf numFmtId="3" fontId="11" fillId="5" borderId="12" xfId="1" applyNumberFormat="1" applyFont="1" applyFill="1" applyBorder="1" applyAlignment="1" applyProtection="1"/>
    <xf numFmtId="0" fontId="1" fillId="0" borderId="8" xfId="2" applyBorder="1" applyProtection="1"/>
    <xf numFmtId="0" fontId="10" fillId="4" borderId="9" xfId="3" applyNumberFormat="1" applyFont="1" applyFill="1" applyBorder="1" applyAlignment="1" applyProtection="1">
      <alignment wrapText="1" readingOrder="2"/>
    </xf>
    <xf numFmtId="3" fontId="11" fillId="5" borderId="10" xfId="1" applyNumberFormat="1" applyFont="1" applyFill="1" applyBorder="1" applyAlignment="1" applyProtection="1"/>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2"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9" fillId="4" borderId="73" xfId="2" applyFont="1" applyFill="1" applyBorder="1" applyAlignment="1" applyProtection="1">
      <protection locked="0"/>
    </xf>
    <xf numFmtId="0" fontId="9" fillId="4" borderId="74" xfId="2" applyFont="1" applyFill="1" applyBorder="1" applyAlignment="1" applyProtection="1">
      <protection locked="0"/>
    </xf>
    <xf numFmtId="0" fontId="9" fillId="4" borderId="75" xfId="2" applyFont="1" applyFill="1" applyBorder="1" applyAlignment="1" applyProtection="1">
      <protection locked="0"/>
    </xf>
    <xf numFmtId="0" fontId="14" fillId="4" borderId="13" xfId="2" applyFont="1" applyFill="1" applyBorder="1" applyAlignment="1" applyProtection="1">
      <protection locked="0"/>
    </xf>
    <xf numFmtId="0" fontId="14" fillId="4" borderId="52" xfId="2" applyFont="1" applyFill="1" applyBorder="1" applyAlignment="1" applyProtection="1">
      <protection locked="0"/>
    </xf>
    <xf numFmtId="0" fontId="14" fillId="4" borderId="51" xfId="2" applyFont="1" applyFill="1" applyBorder="1" applyAlignment="1" applyProtection="1">
      <protection locked="0"/>
    </xf>
    <xf numFmtId="0" fontId="9" fillId="4" borderId="13" xfId="2" applyFont="1" applyFill="1" applyBorder="1" applyAlignment="1" applyProtection="1">
      <protection locked="0"/>
    </xf>
    <xf numFmtId="0" fontId="9" fillId="4" borderId="52" xfId="2" applyFont="1" applyFill="1" applyBorder="1" applyAlignment="1" applyProtection="1">
      <protection locked="0"/>
    </xf>
    <xf numFmtId="0" fontId="9" fillId="4" borderId="51" xfId="2" applyFont="1" applyFill="1" applyBorder="1" applyAlignment="1" applyProtection="1">
      <protection locked="0"/>
    </xf>
    <xf numFmtId="0" fontId="14" fillId="4" borderId="76" xfId="2" applyFont="1" applyFill="1" applyBorder="1" applyAlignment="1" applyProtection="1">
      <protection locked="0"/>
    </xf>
    <xf numFmtId="0" fontId="14" fillId="4" borderId="77" xfId="2" applyFont="1" applyFill="1" applyBorder="1" applyAlignment="1" applyProtection="1">
      <protection locked="0"/>
    </xf>
    <xf numFmtId="0" fontId="14" fillId="4" borderId="78" xfId="2" applyFont="1" applyFill="1" applyBorder="1" applyAlignment="1" applyProtection="1">
      <protection locked="0"/>
    </xf>
    <xf numFmtId="0" fontId="23" fillId="0" borderId="0" xfId="6" applyAlignment="1" applyProtection="1"/>
    <xf numFmtId="0" fontId="1" fillId="0" borderId="0" xfId="2" applyAlignment="1" applyProtection="1">
      <alignment horizontal="center"/>
      <protection locked="0"/>
    </xf>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71"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3"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6" xfId="2" applyFont="1" applyFill="1" applyBorder="1" applyAlignment="1" applyProtection="1">
      <alignment horizontal="center"/>
    </xf>
    <xf numFmtId="0" fontId="14" fillId="4" borderId="76" xfId="2" applyFont="1" applyFill="1" applyBorder="1" applyAlignment="1" applyProtection="1"/>
    <xf numFmtId="0" fontId="0" fillId="0" borderId="120" xfId="0" applyBorder="1" applyProtection="1">
      <protection locked="0"/>
    </xf>
    <xf numFmtId="0" fontId="30"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8" xfId="0" applyFont="1" applyFill="1" applyBorder="1" applyAlignment="1" applyProtection="1">
      <alignment horizontal="right" wrapText="1" readingOrder="2"/>
      <protection locked="0"/>
    </xf>
    <xf numFmtId="0" fontId="25" fillId="4" borderId="69" xfId="0" applyFont="1" applyFill="1" applyBorder="1" applyAlignment="1" applyProtection="1">
      <alignment horizontal="right" wrapText="1" readingOrder="2"/>
      <protection locked="0"/>
    </xf>
    <xf numFmtId="49" fontId="25" fillId="4" borderId="69" xfId="0" applyNumberFormat="1" applyFont="1" applyFill="1" applyBorder="1" applyAlignment="1" applyProtection="1">
      <alignment horizontal="center" wrapText="1" readingOrder="2"/>
      <protection locked="0"/>
    </xf>
    <xf numFmtId="0" fontId="25" fillId="4" borderId="69" xfId="0" applyFont="1" applyFill="1" applyBorder="1" applyAlignment="1" applyProtection="1">
      <alignment horizontal="center" wrapText="1" readingOrder="2"/>
      <protection locked="0"/>
    </xf>
    <xf numFmtId="0" fontId="25" fillId="4" borderId="69"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9" xfId="0" applyFont="1" applyFill="1" applyBorder="1" applyAlignment="1" applyProtection="1">
      <alignment horizontal="center" wrapText="1" readingOrder="2"/>
      <protection locked="0"/>
    </xf>
    <xf numFmtId="0" fontId="25" fillId="4" borderId="79" xfId="0" applyFont="1" applyFill="1" applyBorder="1" applyAlignment="1" applyProtection="1">
      <alignment horizontal="center" wrapText="1" readingOrder="2"/>
      <protection locked="0"/>
    </xf>
    <xf numFmtId="0" fontId="18" fillId="7" borderId="121" xfId="0" applyFont="1" applyFill="1" applyBorder="1" applyAlignment="1" applyProtection="1">
      <alignment horizontal="center" vertical="center" readingOrder="1"/>
    </xf>
    <xf numFmtId="0" fontId="18" fillId="7" borderId="80" xfId="0" applyFont="1" applyFill="1" applyBorder="1" applyAlignment="1" applyProtection="1">
      <alignment horizontal="center" vertical="center" readingOrder="1"/>
    </xf>
    <xf numFmtId="0" fontId="18" fillId="7" borderId="81"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4" xfId="0" applyFill="1" applyBorder="1" applyAlignment="1">
      <alignment horizontal="center"/>
    </xf>
    <xf numFmtId="0" fontId="0" fillId="11" borderId="95" xfId="0" applyFill="1" applyBorder="1" applyAlignment="1">
      <alignment horizontal="center"/>
    </xf>
    <xf numFmtId="0" fontId="0" fillId="11" borderId="96" xfId="0" applyFill="1" applyBorder="1" applyAlignment="1">
      <alignment horizontal="center"/>
    </xf>
    <xf numFmtId="0" fontId="0" fillId="11" borderId="99" xfId="0" applyFill="1" applyBorder="1" applyAlignment="1">
      <alignment horizontal="center"/>
    </xf>
    <xf numFmtId="0" fontId="0" fillId="11" borderId="100" xfId="0" applyFill="1" applyBorder="1" applyAlignment="1">
      <alignment horizontal="center"/>
    </xf>
    <xf numFmtId="0" fontId="0" fillId="11" borderId="101" xfId="0" applyFill="1" applyBorder="1" applyAlignment="1">
      <alignment horizontal="center"/>
    </xf>
    <xf numFmtId="0" fontId="7" fillId="3" borderId="23" xfId="2" applyFont="1" applyFill="1" applyBorder="1" applyAlignment="1" applyProtection="1">
      <alignment horizontal="center" vertical="top" wrapText="1"/>
    </xf>
    <xf numFmtId="0" fontId="7" fillId="3" borderId="82" xfId="2" applyFont="1" applyFill="1" applyBorder="1" applyAlignment="1" applyProtection="1">
      <alignment horizontal="center" vertical="top" wrapText="1"/>
    </xf>
    <xf numFmtId="0" fontId="7" fillId="3" borderId="83" xfId="2" applyFont="1" applyFill="1" applyBorder="1" applyAlignment="1" applyProtection="1">
      <alignment horizontal="center" vertical="top" wrapText="1"/>
    </xf>
    <xf numFmtId="0" fontId="7" fillId="3" borderId="85" xfId="2" applyFont="1" applyFill="1" applyBorder="1" applyAlignment="1" applyProtection="1">
      <alignment horizontal="center" vertical="center" wrapText="1"/>
    </xf>
    <xf numFmtId="0" fontId="7" fillId="3" borderId="86"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center" wrapText="1"/>
    </xf>
    <xf numFmtId="0" fontId="7" fillId="3" borderId="90"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92"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7" fillId="3" borderId="84" xfId="2" applyFont="1" applyFill="1" applyBorder="1" applyAlignment="1" applyProtection="1">
      <alignment horizontal="center" vertical="top" wrapText="1"/>
    </xf>
    <xf numFmtId="0" fontId="7" fillId="3" borderId="3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1" fillId="0" borderId="0" xfId="2" applyAlignment="1" applyProtection="1">
      <alignment horizontal="center"/>
      <protection locked="0"/>
    </xf>
    <xf numFmtId="0" fontId="8" fillId="3" borderId="94"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29" fillId="3" borderId="118" xfId="2" applyFont="1" applyFill="1" applyBorder="1" applyAlignment="1" applyProtection="1">
      <alignment horizontal="center" vertical="center"/>
    </xf>
    <xf numFmtId="0" fontId="29" fillId="3" borderId="82" xfId="2" applyFont="1" applyFill="1" applyBorder="1" applyAlignment="1" applyProtection="1">
      <alignment horizontal="center" vertical="center"/>
    </xf>
    <xf numFmtId="0" fontId="29" fillId="3" borderId="67" xfId="2" applyFont="1" applyFill="1" applyBorder="1" applyAlignment="1" applyProtection="1">
      <alignment horizontal="center" vertical="center"/>
    </xf>
    <xf numFmtId="0" fontId="29" fillId="3" borderId="23" xfId="2" applyFont="1" applyFill="1" applyBorder="1" applyAlignment="1" applyProtection="1">
      <alignment horizontal="center" vertical="center"/>
    </xf>
    <xf numFmtId="0" fontId="29" fillId="3" borderId="119" xfId="2" applyFont="1" applyFill="1" applyBorder="1" applyAlignment="1" applyProtection="1">
      <alignment horizontal="center" vertical="center"/>
    </xf>
    <xf numFmtId="0" fontId="29" fillId="3" borderId="106" xfId="2" applyFont="1" applyFill="1" applyBorder="1" applyAlignment="1" applyProtection="1">
      <alignment horizontal="center" vertical="center"/>
    </xf>
    <xf numFmtId="0" fontId="29" fillId="3" borderId="74" xfId="2" applyFont="1" applyFill="1" applyBorder="1" applyAlignment="1" applyProtection="1">
      <alignment horizontal="center" vertical="center"/>
    </xf>
    <xf numFmtId="0" fontId="29" fillId="3" borderId="75" xfId="2" applyFont="1" applyFill="1" applyBorder="1" applyAlignment="1" applyProtection="1">
      <alignment horizontal="center" vertical="center"/>
    </xf>
    <xf numFmtId="0" fontId="29" fillId="3" borderId="94" xfId="2" applyFont="1" applyFill="1" applyBorder="1" applyAlignment="1" applyProtection="1">
      <alignment horizontal="center" vertical="center"/>
    </xf>
    <xf numFmtId="0" fontId="29" fillId="3" borderId="95" xfId="2" applyFont="1" applyFill="1" applyBorder="1" applyAlignment="1" applyProtection="1">
      <alignment horizontal="center" vertical="center"/>
    </xf>
    <xf numFmtId="0" fontId="29" fillId="3" borderId="96" xfId="2" applyFont="1" applyFill="1" applyBorder="1" applyAlignment="1" applyProtection="1">
      <alignment horizontal="center" vertical="center"/>
    </xf>
    <xf numFmtId="0" fontId="29" fillId="3" borderId="102" xfId="2" applyFont="1" applyFill="1" applyBorder="1" applyAlignment="1" applyProtection="1">
      <alignment horizontal="center" vertical="center"/>
    </xf>
    <xf numFmtId="0" fontId="29" fillId="3" borderId="70" xfId="2" applyFont="1" applyFill="1" applyBorder="1" applyAlignment="1" applyProtection="1">
      <alignment horizontal="center" vertical="center"/>
    </xf>
    <xf numFmtId="0" fontId="29" fillId="3" borderId="103" xfId="2" applyFont="1" applyFill="1" applyBorder="1" applyAlignment="1" applyProtection="1">
      <alignment horizontal="center" vertical="center"/>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3"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8" fillId="3" borderId="94" xfId="2" applyFont="1" applyFill="1" applyBorder="1" applyAlignment="1" applyProtection="1">
      <alignment horizontal="center" vertical="center"/>
      <protection locked="0"/>
    </xf>
    <xf numFmtId="0" fontId="8" fillId="3" borderId="95"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97"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8" fillId="3" borderId="100" xfId="2" applyFont="1" applyFill="1" applyBorder="1" applyAlignment="1" applyProtection="1">
      <alignment horizontal="center" vertical="center"/>
      <protection locked="0"/>
    </xf>
    <xf numFmtId="0" fontId="8" fillId="3" borderId="101" xfId="2" applyFont="1" applyFill="1" applyBorder="1" applyAlignment="1" applyProtection="1">
      <alignment horizontal="center" vertical="center"/>
      <protection locked="0"/>
    </xf>
    <xf numFmtId="0" fontId="16" fillId="3" borderId="94" xfId="2" applyFont="1" applyFill="1" applyBorder="1" applyAlignment="1" applyProtection="1">
      <alignment horizontal="center" vertical="center"/>
      <protection locked="0"/>
    </xf>
    <xf numFmtId="0" fontId="16" fillId="3" borderId="95" xfId="2" applyFont="1" applyFill="1" applyBorder="1" applyAlignment="1" applyProtection="1">
      <alignment horizontal="center" vertical="center"/>
      <protection locked="0"/>
    </xf>
    <xf numFmtId="0" fontId="16" fillId="3" borderId="96" xfId="2" applyFont="1" applyFill="1" applyBorder="1" applyAlignment="1" applyProtection="1">
      <alignment horizontal="center" vertical="center"/>
      <protection locked="0"/>
    </xf>
    <xf numFmtId="0" fontId="16" fillId="3" borderId="102" xfId="2" applyFont="1" applyFill="1" applyBorder="1" applyAlignment="1" applyProtection="1">
      <alignment horizontal="center" vertical="center"/>
      <protection locked="0"/>
    </xf>
    <xf numFmtId="0" fontId="16" fillId="3" borderId="70" xfId="2" applyFont="1" applyFill="1" applyBorder="1" applyAlignment="1" applyProtection="1">
      <alignment horizontal="center" vertical="center"/>
      <protection locked="0"/>
    </xf>
    <xf numFmtId="0" fontId="16" fillId="3" borderId="103" xfId="2" applyFont="1" applyFill="1" applyBorder="1" applyAlignment="1" applyProtection="1">
      <alignment horizontal="center" vertical="center"/>
      <protection locked="0"/>
    </xf>
    <xf numFmtId="0" fontId="16" fillId="3" borderId="104" xfId="2" applyFont="1" applyFill="1" applyBorder="1" applyAlignment="1" applyProtection="1">
      <alignment horizontal="center" vertical="center"/>
      <protection locked="0"/>
    </xf>
    <xf numFmtId="0" fontId="16" fillId="3" borderId="105" xfId="2" applyFont="1" applyFill="1" applyBorder="1" applyAlignment="1" applyProtection="1">
      <alignment horizontal="center" vertical="center"/>
      <protection locked="0"/>
    </xf>
    <xf numFmtId="0" fontId="16" fillId="3" borderId="64" xfId="2" applyFont="1" applyFill="1" applyBorder="1" applyAlignment="1" applyProtection="1">
      <alignment horizontal="center" vertical="center"/>
      <protection locked="0"/>
    </xf>
    <xf numFmtId="0" fontId="16" fillId="3" borderId="106" xfId="2" applyFont="1" applyFill="1" applyBorder="1" applyAlignment="1" applyProtection="1">
      <alignment horizontal="center" vertical="center"/>
      <protection locked="0"/>
    </xf>
    <xf numFmtId="0" fontId="16" fillId="3" borderId="74" xfId="2" applyFont="1" applyFill="1" applyBorder="1" applyAlignment="1" applyProtection="1">
      <alignment horizontal="center" vertical="center"/>
      <protection locked="0"/>
    </xf>
    <xf numFmtId="0" fontId="16" fillId="3" borderId="75" xfId="2" applyFont="1" applyFill="1" applyBorder="1" applyAlignment="1" applyProtection="1">
      <alignment horizontal="center" vertical="center"/>
      <protection locked="0"/>
    </xf>
    <xf numFmtId="0" fontId="16" fillId="3" borderId="107" xfId="2" applyFont="1" applyFill="1" applyBorder="1" applyAlignment="1" applyProtection="1">
      <alignment horizontal="center" vertical="center"/>
      <protection locked="0"/>
    </xf>
    <xf numFmtId="0" fontId="16" fillId="3" borderId="16" xfId="2" applyFont="1" applyFill="1" applyBorder="1" applyAlignment="1" applyProtection="1">
      <alignment horizontal="center" vertical="center"/>
      <protection locked="0"/>
    </xf>
    <xf numFmtId="0" fontId="16" fillId="3" borderId="108"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8" fillId="0" borderId="0" xfId="2" applyFont="1" applyFill="1" applyBorder="1" applyAlignment="1" applyProtection="1">
      <alignment horizontal="center"/>
      <protection locked="0"/>
    </xf>
    <xf numFmtId="0" fontId="1" fillId="0" borderId="0" xfId="2" applyFill="1" applyBorder="1" applyAlignment="1" applyProtection="1">
      <alignment horizontal="center"/>
      <protection locked="0"/>
    </xf>
    <xf numFmtId="0" fontId="19" fillId="0" borderId="0" xfId="2" applyFont="1" applyFill="1" applyBorder="1" applyAlignment="1" applyProtection="1">
      <alignment horizontal="center"/>
      <protection locked="0"/>
    </xf>
    <xf numFmtId="0" fontId="16" fillId="3" borderId="109" xfId="2" applyFont="1" applyFill="1" applyBorder="1" applyAlignment="1" applyProtection="1">
      <alignment horizontal="center" vertical="center"/>
      <protection locked="0"/>
    </xf>
    <xf numFmtId="0" fontId="16" fillId="3" borderId="110" xfId="2" applyFont="1" applyFill="1" applyBorder="1" applyAlignment="1" applyProtection="1">
      <alignment horizontal="center" vertical="center"/>
      <protection locked="0"/>
    </xf>
    <xf numFmtId="0" fontId="16" fillId="3" borderId="111"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113" xfId="2" applyFont="1" applyFill="1" applyBorder="1" applyAlignment="1" applyProtection="1">
      <alignment horizontal="center" vertical="center"/>
      <protection locked="0"/>
    </xf>
    <xf numFmtId="0" fontId="8" fillId="3" borderId="114" xfId="2" applyFont="1" applyFill="1" applyBorder="1" applyAlignment="1" applyProtection="1">
      <alignment horizontal="center" vertical="center"/>
      <protection locked="0"/>
    </xf>
    <xf numFmtId="0" fontId="9" fillId="4" borderId="73" xfId="2" applyFont="1" applyFill="1" applyBorder="1" applyAlignment="1" applyProtection="1">
      <alignment horizontal="right"/>
      <protection locked="0"/>
    </xf>
    <xf numFmtId="0" fontId="9" fillId="4" borderId="74" xfId="2" applyFont="1" applyFill="1" applyBorder="1" applyAlignment="1" applyProtection="1">
      <alignment horizontal="right"/>
      <protection locked="0"/>
    </xf>
    <xf numFmtId="0" fontId="14" fillId="4" borderId="10" xfId="2" applyFont="1" applyFill="1" applyBorder="1" applyAlignment="1" applyProtection="1">
      <alignment horizontal="right"/>
      <protection locked="0"/>
    </xf>
    <xf numFmtId="0" fontId="14" fillId="4" borderId="11" xfId="2" applyFont="1" applyFill="1" applyBorder="1" applyAlignment="1" applyProtection="1">
      <alignment horizontal="right"/>
      <protection locked="0"/>
    </xf>
    <xf numFmtId="0" fontId="14" fillId="4" borderId="21" xfId="2" applyFont="1" applyFill="1" applyBorder="1" applyAlignment="1" applyProtection="1">
      <alignment horizontal="right"/>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9" fillId="4" borderId="10" xfId="2" applyFont="1" applyFill="1" applyBorder="1" applyAlignment="1" applyProtection="1">
      <alignment horizontal="right"/>
      <protection locked="0"/>
    </xf>
    <xf numFmtId="0" fontId="9" fillId="4" borderId="11" xfId="2" applyFont="1" applyFill="1" applyBorder="1" applyAlignment="1" applyProtection="1">
      <alignment horizontal="right"/>
      <protection locked="0"/>
    </xf>
    <xf numFmtId="0" fontId="9" fillId="4" borderId="21"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115" xfId="2" applyFont="1" applyFill="1" applyBorder="1" applyAlignment="1" applyProtection="1">
      <alignment horizontal="right"/>
      <protection locked="0"/>
    </xf>
    <xf numFmtId="0" fontId="14" fillId="4" borderId="60" xfId="2" applyFont="1" applyFill="1" applyBorder="1" applyAlignment="1" applyProtection="1">
      <alignment horizontal="right"/>
      <protection locked="0"/>
    </xf>
    <xf numFmtId="0" fontId="14" fillId="4" borderId="116"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7" fillId="3" borderId="91" xfId="2" applyFont="1" applyFill="1" applyBorder="1" applyAlignment="1" applyProtection="1">
      <alignment horizontal="center" vertical="top" wrapText="1"/>
      <protection locked="0"/>
    </xf>
    <xf numFmtId="0" fontId="7" fillId="3" borderId="92"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7" fillId="3" borderId="84"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23" xfId="2" applyFont="1" applyFill="1" applyBorder="1" applyAlignment="1" applyProtection="1">
      <alignment horizontal="center" vertical="top" wrapText="1"/>
      <protection locked="0"/>
    </xf>
    <xf numFmtId="0" fontId="7" fillId="3" borderId="82" xfId="2" applyFont="1" applyFill="1" applyBorder="1" applyAlignment="1" applyProtection="1">
      <alignment horizontal="center" vertical="top" wrapText="1"/>
      <protection locked="0"/>
    </xf>
    <xf numFmtId="0" fontId="7" fillId="3" borderId="83"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7" xfId="2" applyFont="1" applyFill="1" applyBorder="1" applyAlignment="1" applyProtection="1">
      <alignment horizontal="center" vertical="center"/>
      <protection locked="0"/>
    </xf>
  </cellXfs>
  <cellStyles count="7">
    <cellStyle name="Comma_~4758153" xfId="1" xr:uid="{00000000-0005-0000-0000-000000000000}"/>
    <cellStyle name="Hyperlink" xfId="6" builtinId="8"/>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5"/>
  <sheetViews>
    <sheetView rightToLeft="1" zoomScaleNormal="100" workbookViewId="0">
      <selection activeCell="D27" sqref="D27"/>
    </sheetView>
  </sheetViews>
  <sheetFormatPr defaultColWidth="9.1796875" defaultRowHeight="12.5" x14ac:dyDescent="0.25"/>
  <cols>
    <col min="1" max="1" width="4" style="4" customWidth="1"/>
    <col min="2" max="2" width="3.54296875" style="4" bestFit="1" customWidth="1"/>
    <col min="3" max="13" width="9.1796875" style="4"/>
    <col min="14" max="14" width="17.54296875" style="4" customWidth="1"/>
    <col min="15" max="16384" width="9.1796875" style="4"/>
  </cols>
  <sheetData>
    <row r="2" spans="2:14" ht="17.25" customHeight="1" x14ac:dyDescent="0.35">
      <c r="B2" s="1" t="s">
        <v>0</v>
      </c>
      <c r="C2" s="2"/>
      <c r="D2" s="2"/>
      <c r="E2" s="2"/>
      <c r="F2" s="3"/>
      <c r="G2" s="3"/>
      <c r="H2" s="3"/>
      <c r="I2" s="3"/>
      <c r="J2" s="3"/>
      <c r="K2" s="3"/>
      <c r="L2" s="3"/>
      <c r="M2" s="3"/>
      <c r="N2" s="3"/>
    </row>
    <row r="3" spans="2:14" ht="29.25" customHeight="1" x14ac:dyDescent="0.25">
      <c r="B3" s="3" t="s">
        <v>1</v>
      </c>
      <c r="C3" s="294" t="s">
        <v>2</v>
      </c>
      <c r="D3" s="294"/>
      <c r="E3" s="294"/>
      <c r="F3" s="294"/>
      <c r="G3" s="294"/>
      <c r="H3" s="294"/>
      <c r="I3" s="294"/>
      <c r="J3" s="294"/>
      <c r="K3" s="294"/>
      <c r="L3" s="294"/>
      <c r="M3" s="294"/>
      <c r="N3" s="294"/>
    </row>
    <row r="4" spans="2:14" ht="29.25" customHeight="1" x14ac:dyDescent="0.25">
      <c r="B4" s="3" t="s">
        <v>3</v>
      </c>
      <c r="C4" s="294" t="s">
        <v>4</v>
      </c>
      <c r="D4" s="294"/>
      <c r="E4" s="294"/>
      <c r="F4" s="294"/>
      <c r="G4" s="294"/>
      <c r="H4" s="294"/>
      <c r="I4" s="294"/>
      <c r="J4" s="294"/>
      <c r="K4" s="294"/>
      <c r="L4" s="294"/>
      <c r="M4" s="294"/>
      <c r="N4" s="294"/>
    </row>
    <row r="5" spans="2:14" ht="15" customHeight="1" x14ac:dyDescent="0.25">
      <c r="B5" s="3" t="s">
        <v>5</v>
      </c>
      <c r="C5" s="294" t="s">
        <v>6</v>
      </c>
      <c r="D5" s="294"/>
      <c r="E5" s="294"/>
      <c r="F5" s="294"/>
      <c r="G5" s="294"/>
      <c r="H5" s="294"/>
      <c r="I5" s="294"/>
      <c r="J5" s="294"/>
      <c r="K5" s="294"/>
      <c r="L5" s="294"/>
      <c r="M5" s="294"/>
      <c r="N5" s="294"/>
    </row>
    <row r="6" spans="2:14" ht="18.75" customHeight="1" x14ac:dyDescent="0.25">
      <c r="B6" s="3" t="s">
        <v>7</v>
      </c>
      <c r="C6" s="294" t="s">
        <v>8</v>
      </c>
      <c r="D6" s="294"/>
      <c r="E6" s="294"/>
      <c r="F6" s="294"/>
      <c r="G6" s="294"/>
      <c r="H6" s="294"/>
      <c r="I6" s="294"/>
      <c r="J6" s="294"/>
      <c r="K6" s="294"/>
      <c r="L6" s="294"/>
      <c r="M6" s="294"/>
      <c r="N6" s="294"/>
    </row>
    <row r="7" spans="2:14" ht="14" x14ac:dyDescent="0.25">
      <c r="B7" s="3" t="s">
        <v>9</v>
      </c>
      <c r="C7" s="294" t="s">
        <v>10</v>
      </c>
      <c r="D7" s="294"/>
      <c r="E7" s="294"/>
      <c r="F7" s="294"/>
      <c r="G7" s="294"/>
      <c r="H7" s="294"/>
      <c r="I7" s="294"/>
      <c r="J7" s="294"/>
      <c r="K7" s="294"/>
      <c r="L7" s="294"/>
      <c r="M7" s="294"/>
      <c r="N7" s="294"/>
    </row>
    <row r="8" spans="2:14" ht="14" x14ac:dyDescent="0.25">
      <c r="B8" s="3" t="s">
        <v>11</v>
      </c>
      <c r="C8" s="294" t="s">
        <v>12</v>
      </c>
      <c r="D8" s="294"/>
      <c r="E8" s="294"/>
      <c r="F8" s="294"/>
      <c r="G8" s="294"/>
      <c r="H8" s="294"/>
      <c r="I8" s="294"/>
      <c r="J8" s="294"/>
      <c r="K8" s="294"/>
      <c r="L8" s="294"/>
      <c r="M8" s="294"/>
      <c r="N8" s="294"/>
    </row>
    <row r="9" spans="2:14" ht="14" x14ac:dyDescent="0.25">
      <c r="B9" s="3" t="s">
        <v>13</v>
      </c>
      <c r="C9" s="294" t="s">
        <v>14</v>
      </c>
      <c r="D9" s="294"/>
      <c r="E9" s="294"/>
      <c r="F9" s="294"/>
      <c r="G9" s="294"/>
      <c r="H9" s="294"/>
      <c r="I9" s="294"/>
      <c r="J9" s="294"/>
      <c r="K9" s="294"/>
      <c r="L9" s="294"/>
      <c r="M9" s="294"/>
      <c r="N9" s="294"/>
    </row>
    <row r="10" spans="2:14" ht="14" x14ac:dyDescent="0.25">
      <c r="B10" s="3" t="s">
        <v>15</v>
      </c>
      <c r="C10" s="294" t="s">
        <v>16</v>
      </c>
      <c r="D10" s="294"/>
      <c r="E10" s="294"/>
      <c r="F10" s="294"/>
      <c r="G10" s="294"/>
      <c r="H10" s="294"/>
      <c r="I10" s="294"/>
      <c r="J10" s="294"/>
      <c r="K10" s="294"/>
      <c r="L10" s="294"/>
      <c r="M10" s="294"/>
      <c r="N10" s="294"/>
    </row>
    <row r="11" spans="2:14" ht="16.5" customHeight="1" x14ac:dyDescent="0.25">
      <c r="B11" s="3" t="s">
        <v>17</v>
      </c>
      <c r="C11" s="294" t="s">
        <v>18</v>
      </c>
      <c r="D11" s="294"/>
      <c r="E11" s="294"/>
      <c r="F11" s="294"/>
      <c r="G11" s="294"/>
      <c r="H11" s="294"/>
      <c r="I11" s="294"/>
      <c r="J11" s="294"/>
      <c r="K11" s="294"/>
      <c r="L11" s="294"/>
      <c r="M11" s="294"/>
      <c r="N11" s="294"/>
    </row>
    <row r="12" spans="2:14" ht="14" x14ac:dyDescent="0.25">
      <c r="B12" s="3" t="s">
        <v>19</v>
      </c>
      <c r="C12" s="294" t="s">
        <v>20</v>
      </c>
      <c r="D12" s="294"/>
      <c r="E12" s="294"/>
      <c r="F12" s="294"/>
      <c r="G12" s="294"/>
      <c r="H12" s="294"/>
      <c r="I12" s="294"/>
      <c r="J12" s="294"/>
      <c r="K12" s="294"/>
      <c r="L12" s="294"/>
      <c r="M12" s="294"/>
      <c r="N12" s="294"/>
    </row>
    <row r="13" spans="2:14" ht="14" x14ac:dyDescent="0.25">
      <c r="B13" s="3" t="s">
        <v>21</v>
      </c>
      <c r="C13" s="294" t="s">
        <v>458</v>
      </c>
      <c r="D13" s="294"/>
      <c r="E13" s="294"/>
      <c r="F13" s="294"/>
      <c r="G13" s="294"/>
      <c r="H13" s="294"/>
      <c r="I13" s="294"/>
      <c r="J13" s="294"/>
      <c r="K13" s="294"/>
      <c r="L13" s="294"/>
      <c r="M13" s="294"/>
      <c r="N13" s="294"/>
    </row>
    <row r="14" spans="2:14" ht="14" x14ac:dyDescent="0.25">
      <c r="B14" s="3" t="s">
        <v>22</v>
      </c>
      <c r="C14" s="294" t="s">
        <v>459</v>
      </c>
      <c r="D14" s="294"/>
      <c r="E14" s="294"/>
      <c r="F14" s="294"/>
      <c r="G14" s="294"/>
      <c r="H14" s="294"/>
      <c r="I14" s="294"/>
      <c r="J14" s="294"/>
      <c r="K14" s="294"/>
      <c r="L14" s="294"/>
      <c r="M14" s="294"/>
      <c r="N14" s="294"/>
    </row>
    <row r="15" spans="2:14" ht="14" x14ac:dyDescent="0.25">
      <c r="B15" s="3" t="s">
        <v>23</v>
      </c>
      <c r="C15" s="294" t="s">
        <v>460</v>
      </c>
      <c r="D15" s="294"/>
      <c r="E15" s="294"/>
      <c r="F15" s="294"/>
      <c r="G15" s="294"/>
      <c r="H15" s="294"/>
      <c r="I15" s="294"/>
      <c r="J15" s="294"/>
      <c r="K15" s="294"/>
      <c r="L15" s="294"/>
      <c r="M15" s="294"/>
      <c r="N15" s="294"/>
    </row>
    <row r="16" spans="2:14" ht="14" x14ac:dyDescent="0.25">
      <c r="B16" s="3" t="s">
        <v>24</v>
      </c>
      <c r="C16" s="294" t="s">
        <v>461</v>
      </c>
      <c r="D16" s="294"/>
      <c r="E16" s="294"/>
      <c r="F16" s="294"/>
      <c r="G16" s="294"/>
      <c r="H16" s="294"/>
      <c r="I16" s="294"/>
      <c r="J16" s="294"/>
      <c r="K16" s="294"/>
      <c r="L16" s="294"/>
      <c r="M16" s="294"/>
      <c r="N16" s="294"/>
    </row>
    <row r="20" spans="2:15" ht="15.5" x14ac:dyDescent="0.35">
      <c r="B20" s="5" t="s">
        <v>25</v>
      </c>
      <c r="C20" s="6"/>
      <c r="D20" s="6"/>
      <c r="E20" s="6"/>
      <c r="F20" s="6"/>
      <c r="G20" s="7"/>
      <c r="H20" s="7"/>
      <c r="I20" s="7"/>
      <c r="J20" s="7"/>
      <c r="K20" s="7"/>
      <c r="L20" s="7"/>
      <c r="M20" s="7"/>
      <c r="N20" s="7"/>
    </row>
    <row r="21" spans="2:15" ht="14" x14ac:dyDescent="0.25">
      <c r="B21" s="7" t="s">
        <v>1</v>
      </c>
      <c r="C21" s="295" t="s">
        <v>26</v>
      </c>
      <c r="D21" s="295"/>
      <c r="E21" s="295"/>
      <c r="F21" s="295"/>
      <c r="G21" s="295"/>
      <c r="H21" s="295"/>
      <c r="I21" s="295"/>
      <c r="J21" s="295"/>
      <c r="K21" s="295"/>
      <c r="L21" s="295"/>
      <c r="M21" s="295"/>
      <c r="N21" s="295"/>
    </row>
    <row r="22" spans="2:15" ht="14" x14ac:dyDescent="0.25">
      <c r="B22" s="7" t="s">
        <v>3</v>
      </c>
      <c r="C22" s="295" t="s">
        <v>27</v>
      </c>
      <c r="D22" s="295"/>
      <c r="E22" s="295"/>
      <c r="F22" s="295"/>
      <c r="G22" s="295"/>
      <c r="H22" s="295"/>
      <c r="I22" s="295"/>
      <c r="J22" s="295"/>
      <c r="K22" s="295"/>
      <c r="L22" s="295"/>
      <c r="M22" s="295"/>
      <c r="N22" s="295"/>
    </row>
    <row r="23" spans="2:15" ht="14" x14ac:dyDescent="0.25">
      <c r="B23" s="7" t="s">
        <v>5</v>
      </c>
      <c r="C23" s="295" t="s">
        <v>28</v>
      </c>
      <c r="D23" s="295"/>
      <c r="E23" s="295"/>
      <c r="F23" s="295"/>
      <c r="G23" s="295"/>
      <c r="H23" s="295"/>
      <c r="I23" s="295"/>
      <c r="J23" s="295"/>
      <c r="K23" s="295"/>
      <c r="L23" s="295"/>
      <c r="M23" s="295"/>
      <c r="N23" s="295"/>
    </row>
    <row r="24" spans="2:15" ht="33.75" customHeight="1" x14ac:dyDescent="0.25">
      <c r="B24" s="7" t="s">
        <v>7</v>
      </c>
      <c r="C24" s="295" t="s">
        <v>29</v>
      </c>
      <c r="D24" s="295"/>
      <c r="E24" s="295"/>
      <c r="F24" s="295"/>
      <c r="G24" s="295"/>
      <c r="H24" s="295"/>
      <c r="I24" s="295"/>
      <c r="J24" s="295"/>
      <c r="K24" s="295"/>
      <c r="L24" s="295"/>
      <c r="M24" s="295"/>
      <c r="N24" s="295"/>
      <c r="O24" s="295"/>
    </row>
    <row r="25" spans="2:15" ht="14" x14ac:dyDescent="0.25">
      <c r="B25" s="7" t="s">
        <v>30</v>
      </c>
      <c r="C25" s="295" t="s">
        <v>31</v>
      </c>
      <c r="D25" s="295"/>
      <c r="E25" s="295"/>
      <c r="F25" s="295"/>
      <c r="G25" s="295"/>
      <c r="H25" s="295"/>
      <c r="I25" s="295"/>
      <c r="J25" s="295"/>
      <c r="K25" s="295"/>
      <c r="L25" s="295"/>
      <c r="M25" s="295"/>
      <c r="N25" s="295"/>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46"/>
  </sheetPr>
  <dimension ref="B1:X15"/>
  <sheetViews>
    <sheetView showZeros="0" rightToLeft="1" topLeftCell="A4" workbookViewId="0">
      <selection activeCell="X15" sqref="X15"/>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הוראות!B24</f>
        <v>נספח א5 - מספרי בקשות להעברת כספים בין קופות גמל או בין מסלולי השקעה (גמל)</v>
      </c>
    </row>
    <row r="2" spans="2:24" ht="20.5" x14ac:dyDescent="0.3">
      <c r="B2" s="242" t="str">
        <f>הוראות!B13</f>
        <v>איילון חברה לניהול קופות גמל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v>3862</v>
      </c>
      <c r="E11" s="197"/>
      <c r="F11" s="197"/>
      <c r="G11" s="197"/>
      <c r="H11" s="207"/>
      <c r="I11" s="200"/>
      <c r="J11" s="197"/>
      <c r="K11" s="196">
        <v>1159</v>
      </c>
      <c r="L11" s="197"/>
      <c r="M11" s="197"/>
      <c r="N11" s="197"/>
      <c r="O11" s="197"/>
      <c r="P11" s="200"/>
      <c r="Q11" s="199"/>
      <c r="R11" s="196">
        <v>301</v>
      </c>
      <c r="S11" s="197"/>
      <c r="T11" s="197"/>
      <c r="U11" s="197"/>
      <c r="V11" s="197"/>
      <c r="W11" s="200"/>
      <c r="X11" s="199"/>
    </row>
    <row r="12" spans="2:24" ht="26" x14ac:dyDescent="0.3">
      <c r="B12" s="76" t="s">
        <v>168</v>
      </c>
      <c r="C12" s="77" t="s">
        <v>169</v>
      </c>
      <c r="D12" s="196">
        <v>6795</v>
      </c>
      <c r="E12" s="197"/>
      <c r="F12" s="197"/>
      <c r="G12" s="197"/>
      <c r="H12" s="197"/>
      <c r="I12" s="200"/>
      <c r="J12" s="197"/>
      <c r="K12" s="196">
        <v>1248</v>
      </c>
      <c r="L12" s="197"/>
      <c r="M12" s="197"/>
      <c r="N12" s="197"/>
      <c r="O12" s="197"/>
      <c r="P12" s="200"/>
      <c r="Q12" s="199"/>
      <c r="R12" s="196">
        <v>334</v>
      </c>
      <c r="S12" s="197"/>
      <c r="T12" s="197"/>
      <c r="U12" s="197"/>
      <c r="V12" s="197"/>
      <c r="W12" s="200"/>
      <c r="X12" s="199"/>
    </row>
    <row r="13" spans="2:24" ht="26" x14ac:dyDescent="0.3">
      <c r="B13" s="78" t="s">
        <v>170</v>
      </c>
      <c r="C13" s="77" t="s">
        <v>171</v>
      </c>
      <c r="D13" s="196">
        <v>225</v>
      </c>
      <c r="E13" s="197"/>
      <c r="F13" s="197"/>
      <c r="G13" s="197"/>
      <c r="H13" s="197"/>
      <c r="I13" s="200"/>
      <c r="J13" s="197"/>
      <c r="K13" s="196">
        <v>475</v>
      </c>
      <c r="L13" s="197"/>
      <c r="M13" s="197"/>
      <c r="N13" s="197"/>
      <c r="O13" s="197"/>
      <c r="P13" s="200"/>
      <c r="Q13" s="199"/>
      <c r="R13" s="196">
        <v>2</v>
      </c>
      <c r="S13" s="197"/>
      <c r="T13" s="197"/>
      <c r="U13" s="197"/>
      <c r="V13" s="197"/>
      <c r="W13" s="200"/>
      <c r="X13" s="199"/>
    </row>
    <row r="14" spans="2:24" ht="39" x14ac:dyDescent="0.3">
      <c r="B14" s="76" t="s">
        <v>172</v>
      </c>
      <c r="C14" s="77" t="s">
        <v>173</v>
      </c>
      <c r="D14" s="202">
        <f>SUM(E14:J14)</f>
        <v>5536</v>
      </c>
      <c r="E14" s="203">
        <v>4</v>
      </c>
      <c r="F14" s="203">
        <v>88</v>
      </c>
      <c r="G14" s="203">
        <v>1110</v>
      </c>
      <c r="H14" s="203">
        <v>3411</v>
      </c>
      <c r="I14" s="204">
        <v>434</v>
      </c>
      <c r="J14" s="206">
        <v>489</v>
      </c>
      <c r="K14" s="202">
        <f>SUM(L14:Q14)</f>
        <v>722</v>
      </c>
      <c r="L14" s="203">
        <v>699</v>
      </c>
      <c r="M14" s="203">
        <v>12</v>
      </c>
      <c r="N14" s="203">
        <v>3</v>
      </c>
      <c r="O14" s="203">
        <v>2</v>
      </c>
      <c r="P14" s="204">
        <v>1</v>
      </c>
      <c r="Q14" s="206">
        <v>5</v>
      </c>
      <c r="R14" s="202">
        <f>SUM(S14:X14)</f>
        <v>279</v>
      </c>
      <c r="S14" s="203">
        <v>161</v>
      </c>
      <c r="T14" s="203">
        <v>39</v>
      </c>
      <c r="U14" s="203">
        <v>68</v>
      </c>
      <c r="V14" s="203">
        <v>4</v>
      </c>
      <c r="W14" s="204">
        <v>0</v>
      </c>
      <c r="X14" s="206">
        <v>7</v>
      </c>
    </row>
    <row r="15" spans="2:24" ht="39" x14ac:dyDescent="0.3">
      <c r="B15" s="78" t="s">
        <v>174</v>
      </c>
      <c r="C15" s="77" t="s">
        <v>175</v>
      </c>
      <c r="D15" s="202">
        <f>IF(D11+D12-D14-D13=0,"",D11+D12-D14-D13)</f>
        <v>4896</v>
      </c>
      <c r="E15" s="197"/>
      <c r="F15" s="197"/>
      <c r="G15" s="197"/>
      <c r="H15" s="197"/>
      <c r="I15" s="200"/>
      <c r="J15" s="197"/>
      <c r="K15" s="202">
        <f>IF(K11+K12-K14-K13=0,"",K11+K12-K14-K13)</f>
        <v>1210</v>
      </c>
      <c r="L15" s="197"/>
      <c r="M15" s="197"/>
      <c r="N15" s="197"/>
      <c r="O15" s="197"/>
      <c r="P15" s="200"/>
      <c r="Q15" s="199"/>
      <c r="R15" s="202">
        <f>IF(R11+R12-R14-R13=0,"",R11+R12-R14-R13)</f>
        <v>354</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6"/>
  </sheetPr>
  <dimension ref="B1:X15"/>
  <sheetViews>
    <sheetView showZeros="0" rightToLeft="1" workbookViewId="0">
      <selection activeCell="X15" sqref="X15"/>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הוראות!B25</f>
        <v>נספח א5 - מספרי בקשות להעברת כספים בין קופות גמל או בין מסלולי השקעה (פנסיה)</v>
      </c>
    </row>
    <row r="2" spans="2:24" ht="20.5" x14ac:dyDescent="0.3">
      <c r="B2" s="242" t="str">
        <f>הוראות!B13</f>
        <v>איילון חברה לניהול קופות גמל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v>400</v>
      </c>
      <c r="E11" s="197"/>
      <c r="F11" s="197"/>
      <c r="G11" s="197"/>
      <c r="H11" s="207"/>
      <c r="I11" s="200"/>
      <c r="J11" s="197"/>
      <c r="K11" s="196">
        <v>3935</v>
      </c>
      <c r="L11" s="197"/>
      <c r="M11" s="197"/>
      <c r="N11" s="197"/>
      <c r="O11" s="197"/>
      <c r="P11" s="200"/>
      <c r="Q11" s="199"/>
      <c r="R11" s="196"/>
      <c r="S11" s="197"/>
      <c r="T11" s="197"/>
      <c r="U11" s="197"/>
      <c r="V11" s="197"/>
      <c r="W11" s="200"/>
      <c r="X11" s="199"/>
    </row>
    <row r="12" spans="2:24" ht="26" x14ac:dyDescent="0.3">
      <c r="B12" s="76" t="s">
        <v>168</v>
      </c>
      <c r="C12" s="77" t="s">
        <v>169</v>
      </c>
      <c r="D12" s="196">
        <v>16937</v>
      </c>
      <c r="E12" s="197"/>
      <c r="F12" s="197"/>
      <c r="G12" s="197"/>
      <c r="H12" s="197"/>
      <c r="I12" s="200"/>
      <c r="J12" s="197"/>
      <c r="K12" s="196">
        <v>3549</v>
      </c>
      <c r="L12" s="197"/>
      <c r="M12" s="197"/>
      <c r="N12" s="197"/>
      <c r="O12" s="197"/>
      <c r="P12" s="200"/>
      <c r="Q12" s="199"/>
      <c r="R12" s="196">
        <v>4538</v>
      </c>
      <c r="S12" s="197"/>
      <c r="T12" s="197"/>
      <c r="U12" s="197"/>
      <c r="V12" s="197"/>
      <c r="W12" s="200"/>
      <c r="X12" s="199"/>
    </row>
    <row r="13" spans="2:24" ht="26" x14ac:dyDescent="0.3">
      <c r="B13" s="78" t="s">
        <v>170</v>
      </c>
      <c r="C13" s="77" t="s">
        <v>171</v>
      </c>
      <c r="D13" s="196">
        <v>883</v>
      </c>
      <c r="E13" s="197"/>
      <c r="F13" s="197"/>
      <c r="G13" s="197"/>
      <c r="H13" s="197"/>
      <c r="I13" s="200"/>
      <c r="J13" s="197"/>
      <c r="K13" s="196">
        <v>912</v>
      </c>
      <c r="L13" s="197"/>
      <c r="M13" s="197"/>
      <c r="N13" s="197"/>
      <c r="O13" s="197"/>
      <c r="P13" s="200"/>
      <c r="Q13" s="199"/>
      <c r="R13" s="196">
        <v>397</v>
      </c>
      <c r="S13" s="197"/>
      <c r="T13" s="197"/>
      <c r="U13" s="197"/>
      <c r="V13" s="197"/>
      <c r="W13" s="200"/>
      <c r="X13" s="199"/>
    </row>
    <row r="14" spans="2:24" ht="39" x14ac:dyDescent="0.3">
      <c r="B14" s="76" t="s">
        <v>172</v>
      </c>
      <c r="C14" s="77" t="s">
        <v>173</v>
      </c>
      <c r="D14" s="202">
        <f>SUM(E14:J14)</f>
        <v>15122</v>
      </c>
      <c r="E14" s="203">
        <v>1259</v>
      </c>
      <c r="F14" s="203">
        <v>684</v>
      </c>
      <c r="G14" s="203">
        <v>1358</v>
      </c>
      <c r="H14" s="203">
        <v>3066</v>
      </c>
      <c r="I14" s="204">
        <v>2276</v>
      </c>
      <c r="J14" s="206">
        <v>6479</v>
      </c>
      <c r="K14" s="202">
        <f>SUM(L14:Q14)</f>
        <v>3613</v>
      </c>
      <c r="L14" s="203">
        <v>2585</v>
      </c>
      <c r="M14" s="203">
        <v>1012</v>
      </c>
      <c r="N14" s="203">
        <v>11</v>
      </c>
      <c r="O14" s="203"/>
      <c r="P14" s="204"/>
      <c r="Q14" s="206">
        <v>5</v>
      </c>
      <c r="R14" s="202">
        <f>SUM(S14:X14)</f>
        <v>4111</v>
      </c>
      <c r="S14" s="203">
        <v>838</v>
      </c>
      <c r="T14" s="203">
        <v>957</v>
      </c>
      <c r="U14" s="203">
        <v>1467</v>
      </c>
      <c r="V14" s="203">
        <v>472</v>
      </c>
      <c r="W14" s="204">
        <v>142</v>
      </c>
      <c r="X14" s="206">
        <v>235</v>
      </c>
    </row>
    <row r="15" spans="2:24" ht="39" x14ac:dyDescent="0.3">
      <c r="B15" s="78" t="s">
        <v>174</v>
      </c>
      <c r="C15" s="77" t="s">
        <v>175</v>
      </c>
      <c r="D15" s="202">
        <f>IF(D11+D12-D14-D13=0,"",D11+D12-D14-D13)</f>
        <v>1332</v>
      </c>
      <c r="E15" s="197"/>
      <c r="F15" s="197"/>
      <c r="G15" s="197"/>
      <c r="H15" s="197"/>
      <c r="I15" s="200"/>
      <c r="J15" s="197"/>
      <c r="K15" s="202">
        <f>IF(K11+K12-K14-K13=0,"",K11+K12-K14-K13)</f>
        <v>2959</v>
      </c>
      <c r="L15" s="197"/>
      <c r="M15" s="197"/>
      <c r="N15" s="197"/>
      <c r="O15" s="197"/>
      <c r="P15" s="200"/>
      <c r="Q15" s="199"/>
      <c r="R15" s="202">
        <f>IF(R11+R12-R14-R13=0,"",R11+R12-R14-R13)</f>
        <v>30</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6"/>
  </sheetPr>
  <dimension ref="B1:X15"/>
  <sheetViews>
    <sheetView showZeros="0" rightToLeft="1" workbookViewId="0">
      <selection activeCell="C4" sqref="C4"/>
    </sheetView>
  </sheetViews>
  <sheetFormatPr defaultColWidth="9.1796875" defaultRowHeight="13" x14ac:dyDescent="0.3"/>
  <cols>
    <col min="1" max="1" width="2.1796875" style="56" customWidth="1"/>
    <col min="2" max="2" width="5.1796875" style="55" bestFit="1" customWidth="1"/>
    <col min="3" max="3" width="14.453125" style="55" customWidth="1"/>
    <col min="4" max="4" width="6.81640625" style="55" bestFit="1" customWidth="1"/>
    <col min="5" max="5" width="5.81640625" style="55" bestFit="1" customWidth="1"/>
    <col min="6" max="6" width="5.7265625" style="55" customWidth="1"/>
    <col min="7" max="9" width="5.81640625" style="55" bestFit="1" customWidth="1"/>
    <col min="10" max="10" width="6.453125" style="55" bestFit="1" customWidth="1"/>
    <col min="11" max="11" width="6.81640625" style="55" bestFit="1" customWidth="1"/>
    <col min="12" max="12" width="5.81640625" style="55" bestFit="1" customWidth="1"/>
    <col min="13" max="13" width="5.81640625" style="55" customWidth="1"/>
    <col min="14" max="16" width="5.81640625" style="55" bestFit="1" customWidth="1"/>
    <col min="17" max="17" width="6.453125" style="55" bestFit="1" customWidth="1"/>
    <col min="18" max="18" width="6.81640625" style="55" bestFit="1" customWidth="1"/>
    <col min="19" max="19" width="5.81640625" style="55" bestFit="1" customWidth="1"/>
    <col min="20" max="20" width="5.81640625" style="55" customWidth="1"/>
    <col min="21" max="23" width="5.81640625" style="55" bestFit="1" customWidth="1"/>
    <col min="24" max="24" width="6.453125" style="55" bestFit="1" customWidth="1"/>
    <col min="25" max="16384" width="9.1796875" style="56"/>
  </cols>
  <sheetData>
    <row r="1" spans="2:24" ht="18" x14ac:dyDescent="0.4">
      <c r="B1" s="211" t="str">
        <f>הוראות!B26</f>
        <v>נספח א5 - מספרי בקשות להעברת כספים בין קופות גמל או בין מסלולי השקעה (ביטוח)</v>
      </c>
    </row>
    <row r="2" spans="2:24" ht="20.5" x14ac:dyDescent="0.3">
      <c r="B2" s="242" t="str">
        <f>הוראות!B13</f>
        <v>איילון חברה לניהול קופות גמל בע"מ</v>
      </c>
    </row>
    <row r="3" spans="2:24" ht="15.5" x14ac:dyDescent="0.35">
      <c r="B3" s="241" t="str">
        <f>CONCATENATE(הוראות!Z13,הוראות!F13)</f>
        <v>הנתונים ביחידות בודדות לשנת 2016</v>
      </c>
    </row>
    <row r="4" spans="2:24" x14ac:dyDescent="0.3">
      <c r="C4" s="240" t="s">
        <v>435</v>
      </c>
    </row>
    <row r="5" spans="2:24" ht="18" x14ac:dyDescent="0.4">
      <c r="C5" s="57"/>
      <c r="J5" s="58" t="s">
        <v>176</v>
      </c>
    </row>
    <row r="6" spans="2:24" ht="14" x14ac:dyDescent="0.3">
      <c r="C6" s="57"/>
    </row>
    <row r="7" spans="2:24" x14ac:dyDescent="0.3">
      <c r="C7" s="79"/>
    </row>
    <row r="8" spans="2:24" ht="28.5" customHeight="1" x14ac:dyDescent="0.3">
      <c r="B8" s="60"/>
      <c r="C8" s="348" t="s">
        <v>153</v>
      </c>
      <c r="D8" s="351" t="s">
        <v>177</v>
      </c>
      <c r="E8" s="352"/>
      <c r="F8" s="352"/>
      <c r="G8" s="352"/>
      <c r="H8" s="352"/>
      <c r="I8" s="352"/>
      <c r="J8" s="353"/>
      <c r="K8" s="351" t="s">
        <v>178</v>
      </c>
      <c r="L8" s="352"/>
      <c r="M8" s="352"/>
      <c r="N8" s="352"/>
      <c r="O8" s="352"/>
      <c r="P8" s="352"/>
      <c r="Q8" s="353"/>
      <c r="R8" s="351" t="s">
        <v>179</v>
      </c>
      <c r="S8" s="352"/>
      <c r="T8" s="352"/>
      <c r="U8" s="352"/>
      <c r="V8" s="352"/>
      <c r="W8" s="352"/>
      <c r="X8" s="353"/>
    </row>
    <row r="9" spans="2:24" ht="39" x14ac:dyDescent="0.3">
      <c r="B9" s="61"/>
      <c r="C9" s="349"/>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3">
      <c r="B10" s="69"/>
      <c r="C10" s="350"/>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6" x14ac:dyDescent="0.3">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6" x14ac:dyDescent="0.3">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6" x14ac:dyDescent="0.3">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9" x14ac:dyDescent="0.3">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9" x14ac:dyDescent="0.3">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54296875" style="8" customWidth="1"/>
    <col min="2" max="3" width="9.1796875" style="8"/>
    <col min="4" max="4" width="17.7265625" style="8" customWidth="1"/>
    <col min="5" max="6" width="7.7265625" style="8" customWidth="1"/>
    <col min="7" max="8" width="8.1796875" style="8" customWidth="1"/>
    <col min="9" max="10" width="8.81640625" style="8" customWidth="1"/>
    <col min="11" max="12" width="7.7265625" style="8" customWidth="1"/>
    <col min="13" max="13" width="7" style="8" customWidth="1"/>
    <col min="14" max="18" width="7.7265625" style="8" customWidth="1"/>
    <col min="19" max="19" width="7.453125" style="8" customWidth="1"/>
    <col min="20" max="24" width="7.7265625" style="8" customWidth="1"/>
    <col min="25" max="25" width="7.453125" style="8" customWidth="1"/>
    <col min="26" max="28" width="7.7265625" style="8" customWidth="1"/>
    <col min="29" max="29" width="6.81640625" style="8" customWidth="1"/>
    <col min="30" max="30" width="7.453125" style="8" customWidth="1"/>
    <col min="31" max="31" width="7.1796875" style="8" customWidth="1"/>
    <col min="32" max="33" width="7.54296875" style="8" customWidth="1"/>
    <col min="34" max="34" width="6.7265625" style="8" customWidth="1"/>
    <col min="35" max="35" width="10.1796875" style="8" customWidth="1"/>
    <col min="36" max="36" width="7.1796875" style="8" customWidth="1"/>
    <col min="37" max="37" width="5.7265625" style="8" customWidth="1"/>
    <col min="38" max="38" width="10" style="8" customWidth="1"/>
    <col min="39" max="39" width="9.1796875" style="8"/>
    <col min="40" max="40" width="26.54296875" style="8" customWidth="1"/>
    <col min="41" max="41" width="6.26953125" style="8" customWidth="1"/>
    <col min="42" max="16384" width="9.1796875" style="8"/>
  </cols>
  <sheetData>
    <row r="1" spans="1:41" ht="18" x14ac:dyDescent="0.4">
      <c r="B1" s="211" t="str">
        <f>הוראות!B27</f>
        <v>נספח ב1 מדדי תביעות בביטוח כללי</v>
      </c>
    </row>
    <row r="2" spans="1:41" ht="12.75" customHeight="1" x14ac:dyDescent="0.4">
      <c r="A2" s="83"/>
      <c r="B2" s="242" t="str">
        <f>הוראות!B13</f>
        <v>איילון חברה לניהול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4">
      <c r="A3" s="9"/>
      <c r="B3" s="241" t="str">
        <f>CONCATENATE(הוראות!Z13,הוראות!F13)</f>
        <v>הנתונים ביחידות בודדות לשנת 2016</v>
      </c>
    </row>
    <row r="4" spans="1:41" x14ac:dyDescent="0.25">
      <c r="B4" s="240" t="s">
        <v>435</v>
      </c>
    </row>
    <row r="5" spans="1:41" ht="13" thickBot="1" x14ac:dyDescent="0.3"/>
    <row r="6" spans="1:41" x14ac:dyDescent="0.25">
      <c r="B6" s="355" t="s">
        <v>188</v>
      </c>
      <c r="C6" s="356"/>
      <c r="D6" s="357"/>
      <c r="E6" s="364" t="s">
        <v>32</v>
      </c>
      <c r="F6" s="365"/>
      <c r="G6" s="365"/>
      <c r="H6" s="365"/>
      <c r="I6" s="365"/>
      <c r="J6" s="366"/>
      <c r="K6" s="370" t="s">
        <v>33</v>
      </c>
      <c r="L6" s="371"/>
      <c r="M6" s="371"/>
      <c r="N6" s="371"/>
      <c r="O6" s="371"/>
      <c r="P6" s="371"/>
      <c r="Q6" s="371"/>
      <c r="R6" s="371"/>
      <c r="S6" s="371"/>
      <c r="T6" s="371"/>
      <c r="U6" s="371"/>
      <c r="V6" s="372"/>
      <c r="W6" s="373" t="s">
        <v>189</v>
      </c>
      <c r="X6" s="374"/>
      <c r="Y6" s="374"/>
      <c r="Z6" s="374"/>
      <c r="AA6" s="374"/>
      <c r="AB6" s="374"/>
      <c r="AC6" s="374"/>
      <c r="AD6" s="374"/>
      <c r="AE6" s="374"/>
      <c r="AF6" s="374"/>
      <c r="AG6" s="374"/>
      <c r="AH6" s="375"/>
    </row>
    <row r="7" spans="1:41" ht="12.75" customHeight="1" x14ac:dyDescent="0.3">
      <c r="A7" s="84"/>
      <c r="B7" s="358"/>
      <c r="C7" s="359"/>
      <c r="D7" s="360"/>
      <c r="E7" s="367"/>
      <c r="F7" s="368"/>
      <c r="G7" s="368"/>
      <c r="H7" s="368"/>
      <c r="I7" s="368"/>
      <c r="J7" s="369"/>
      <c r="K7" s="376" t="s">
        <v>190</v>
      </c>
      <c r="L7" s="377"/>
      <c r="M7" s="377"/>
      <c r="N7" s="377"/>
      <c r="O7" s="377"/>
      <c r="P7" s="377"/>
      <c r="Q7" s="377" t="s">
        <v>191</v>
      </c>
      <c r="R7" s="377"/>
      <c r="S7" s="377"/>
      <c r="T7" s="377"/>
      <c r="U7" s="377"/>
      <c r="V7" s="378"/>
      <c r="W7" s="376" t="s">
        <v>37</v>
      </c>
      <c r="X7" s="377"/>
      <c r="Y7" s="377"/>
      <c r="Z7" s="377"/>
      <c r="AA7" s="377"/>
      <c r="AB7" s="377"/>
      <c r="AC7" s="377" t="s">
        <v>38</v>
      </c>
      <c r="AD7" s="377"/>
      <c r="AE7" s="377"/>
      <c r="AF7" s="377"/>
      <c r="AG7" s="377"/>
      <c r="AH7" s="378"/>
      <c r="AI7" s="85"/>
      <c r="AJ7" s="85"/>
      <c r="AK7" s="85"/>
      <c r="AL7" s="85"/>
      <c r="AM7" s="37"/>
    </row>
    <row r="8" spans="1:41" ht="25.5" customHeight="1" x14ac:dyDescent="0.3">
      <c r="A8" s="84"/>
      <c r="B8" s="358"/>
      <c r="C8" s="359"/>
      <c r="D8" s="360"/>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3">
      <c r="A9" s="90"/>
      <c r="B9" s="361"/>
      <c r="C9" s="362"/>
      <c r="D9" s="363"/>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ht="13" x14ac:dyDescent="0.3">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ht="13" x14ac:dyDescent="0.3">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ht="13" x14ac:dyDescent="0.3">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ht="13" x14ac:dyDescent="0.3">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ht="13" x14ac:dyDescent="0.3">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ht="13" x14ac:dyDescent="0.3">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ht="13" x14ac:dyDescent="0.3">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ht="13" x14ac:dyDescent="0.3">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ht="13" x14ac:dyDescent="0.3">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ht="13" x14ac:dyDescent="0.3">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ht="13" x14ac:dyDescent="0.3">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ht="13" x14ac:dyDescent="0.3">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ht="13" x14ac:dyDescent="0.3">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ht="13" x14ac:dyDescent="0.3">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ht="13" x14ac:dyDescent="0.3">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3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ht="13" x14ac:dyDescent="0.3">
      <c r="A26" s="147"/>
      <c r="B26" s="330"/>
      <c r="C26" s="330"/>
      <c r="D26" s="330"/>
      <c r="E26" s="148"/>
      <c r="F26" s="148"/>
      <c r="G26" s="148"/>
      <c r="H26" s="148"/>
      <c r="I26" s="148"/>
      <c r="J26" s="148"/>
    </row>
    <row r="27" spans="1:39" ht="13" x14ac:dyDescent="0.3">
      <c r="A27" s="148"/>
      <c r="B27" s="380"/>
      <c r="C27" s="380"/>
      <c r="D27" s="380"/>
      <c r="E27" s="107"/>
      <c r="F27" s="107"/>
      <c r="G27" s="107"/>
      <c r="H27" s="107"/>
      <c r="I27" s="107"/>
      <c r="J27" s="107"/>
    </row>
    <row r="28" spans="1:39" ht="13" x14ac:dyDescent="0.3">
      <c r="A28" s="147"/>
      <c r="B28" s="381"/>
      <c r="C28" s="381"/>
      <c r="D28" s="381"/>
      <c r="E28" s="149"/>
      <c r="F28" s="149"/>
      <c r="G28" s="149"/>
      <c r="H28" s="149"/>
      <c r="I28" s="149"/>
      <c r="J28" s="149"/>
    </row>
    <row r="29" spans="1:39" ht="13" x14ac:dyDescent="0.3">
      <c r="A29" s="107"/>
      <c r="B29" s="379"/>
      <c r="C29" s="382"/>
      <c r="D29" s="382"/>
      <c r="E29" s="150"/>
      <c r="F29" s="150"/>
      <c r="G29" s="150"/>
      <c r="H29" s="150"/>
      <c r="I29" s="150"/>
      <c r="J29" s="150"/>
    </row>
    <row r="30" spans="1:39" ht="13" x14ac:dyDescent="0.3">
      <c r="A30" s="107"/>
      <c r="B30" s="379"/>
      <c r="C30" s="379"/>
      <c r="D30" s="379"/>
      <c r="E30" s="151"/>
      <c r="F30" s="151"/>
      <c r="G30" s="151"/>
      <c r="H30" s="151"/>
      <c r="I30" s="151"/>
      <c r="J30" s="151"/>
    </row>
    <row r="31" spans="1:39" ht="13" x14ac:dyDescent="0.3">
      <c r="A31" s="107"/>
      <c r="B31" s="379"/>
      <c r="C31" s="379"/>
      <c r="D31" s="379"/>
      <c r="E31" s="151"/>
      <c r="F31" s="151"/>
      <c r="G31" s="151"/>
      <c r="H31" s="151"/>
      <c r="I31" s="151"/>
      <c r="J31" s="151"/>
    </row>
    <row r="32" spans="1:39" ht="13" x14ac:dyDescent="0.3">
      <c r="A32" s="152"/>
      <c r="B32" s="381"/>
      <c r="C32" s="381"/>
      <c r="D32" s="381"/>
      <c r="E32" s="149"/>
      <c r="F32" s="149"/>
      <c r="G32" s="149"/>
      <c r="H32" s="149"/>
      <c r="I32" s="149"/>
      <c r="J32" s="149"/>
    </row>
    <row r="33" spans="1:10" ht="13" x14ac:dyDescent="0.3">
      <c r="A33" s="107"/>
      <c r="B33" s="381"/>
      <c r="C33" s="381"/>
      <c r="D33" s="381"/>
      <c r="E33" s="149"/>
      <c r="F33" s="149"/>
      <c r="G33" s="149"/>
      <c r="H33" s="149"/>
      <c r="I33" s="149"/>
      <c r="J33" s="149"/>
    </row>
    <row r="34" spans="1:10" ht="13" x14ac:dyDescent="0.3">
      <c r="A34" s="107"/>
      <c r="B34" s="381"/>
      <c r="C34" s="381"/>
      <c r="D34" s="381"/>
      <c r="E34" s="149"/>
      <c r="F34" s="149"/>
      <c r="G34" s="149"/>
      <c r="H34" s="149"/>
      <c r="I34" s="149"/>
      <c r="J34" s="149"/>
    </row>
    <row r="35" spans="1:10" ht="13" x14ac:dyDescent="0.3">
      <c r="A35" s="152"/>
      <c r="B35" s="381"/>
      <c r="C35" s="381"/>
      <c r="D35" s="381"/>
      <c r="E35" s="149"/>
      <c r="F35" s="149"/>
      <c r="G35" s="149"/>
      <c r="H35" s="149"/>
      <c r="I35" s="149"/>
      <c r="J35" s="149"/>
    </row>
    <row r="36" spans="1:10" ht="13" x14ac:dyDescent="0.3">
      <c r="A36" s="107"/>
      <c r="B36" s="381"/>
      <c r="C36" s="381"/>
      <c r="D36" s="381"/>
      <c r="E36" s="149"/>
      <c r="F36" s="149"/>
      <c r="G36" s="149"/>
      <c r="H36" s="149"/>
      <c r="I36" s="149"/>
      <c r="J36" s="149"/>
    </row>
    <row r="37" spans="1:10" ht="13" x14ac:dyDescent="0.3">
      <c r="A37" s="107"/>
      <c r="B37" s="381"/>
      <c r="C37" s="381"/>
      <c r="D37" s="381"/>
      <c r="E37" s="149"/>
      <c r="F37" s="149"/>
      <c r="G37" s="149"/>
      <c r="H37" s="149"/>
      <c r="I37" s="149"/>
      <c r="J37" s="149"/>
    </row>
    <row r="38" spans="1:10" ht="13" x14ac:dyDescent="0.3">
      <c r="A38" s="107"/>
      <c r="B38" s="381"/>
      <c r="C38" s="381"/>
      <c r="D38" s="381"/>
      <c r="E38" s="149"/>
      <c r="F38" s="149"/>
      <c r="G38" s="149"/>
      <c r="H38" s="149"/>
      <c r="I38" s="149"/>
      <c r="J38" s="149"/>
    </row>
    <row r="39" spans="1:10" ht="13" x14ac:dyDescent="0.3">
      <c r="A39" s="107"/>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xr:uid="{00000000-0004-0000-0C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796875" defaultRowHeight="12.5" x14ac:dyDescent="0.25"/>
  <cols>
    <col min="1" max="1" width="4" style="8" customWidth="1"/>
    <col min="2" max="3" width="9.1796875" style="8"/>
    <col min="4" max="4" width="17.7265625" style="8" customWidth="1"/>
    <col min="5" max="6" width="7.7265625" style="8" customWidth="1"/>
    <col min="7" max="7" width="7.26953125" style="8" customWidth="1"/>
    <col min="8" max="12" width="7.7265625" style="8" customWidth="1"/>
    <col min="13" max="13" width="7.1796875" style="8" customWidth="1"/>
    <col min="14" max="18" width="7.7265625" style="8" customWidth="1"/>
    <col min="19" max="19" width="7.54296875" style="8" customWidth="1"/>
    <col min="20" max="24" width="7.7265625" style="8" customWidth="1"/>
    <col min="25" max="25" width="7.26953125" style="8" customWidth="1"/>
    <col min="26" max="30" width="7.7265625" style="8" customWidth="1"/>
    <col min="31" max="31" width="7.54296875" style="8" customWidth="1"/>
    <col min="32" max="36" width="7.7265625" style="8" customWidth="1"/>
    <col min="37" max="37" width="7.26953125" style="8" customWidth="1"/>
    <col min="38" max="42" width="7.7265625" style="8" customWidth="1"/>
    <col min="43" max="43" width="7.453125" style="8" customWidth="1"/>
    <col min="44" max="48" width="7.7265625" style="8" customWidth="1"/>
    <col min="49" max="49" width="7.1796875" style="8" customWidth="1"/>
    <col min="50" max="54" width="7.7265625" style="8" customWidth="1"/>
    <col min="55" max="55" width="7.1796875" style="8" customWidth="1"/>
    <col min="56" max="58" width="7.7265625" style="8" customWidth="1"/>
    <col min="59" max="59" width="6.7265625" style="8" customWidth="1"/>
    <col min="60" max="60" width="10.1796875" style="8" customWidth="1"/>
    <col min="61" max="61" width="7.1796875" style="8" customWidth="1"/>
    <col min="62" max="62" width="5.7265625" style="8" customWidth="1"/>
    <col min="63" max="63" width="10" style="8" customWidth="1"/>
    <col min="64" max="64" width="9.1796875" style="8"/>
    <col min="65" max="65" width="26.54296875" style="8" customWidth="1"/>
    <col min="66" max="66" width="6.26953125" style="8" customWidth="1"/>
    <col min="67" max="16384" width="9.1796875" style="8"/>
  </cols>
  <sheetData>
    <row r="1" spans="1:68" ht="18" x14ac:dyDescent="0.4">
      <c r="B1" s="211" t="str">
        <f>הוראות!B28</f>
        <v>נספח ב2 מדדי תביעות בביטוח בריאות</v>
      </c>
    </row>
    <row r="2" spans="1:68" ht="12.75" customHeight="1" x14ac:dyDescent="0.4">
      <c r="A2" s="83"/>
      <c r="B2" s="242" t="str">
        <f>הוראות!B13</f>
        <v>איילון חברה לניהול קופות גמל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4">
      <c r="A3" s="9"/>
      <c r="B3" s="241" t="str">
        <f>CONCATENATE(הוראות!Z13,הוראות!F13)</f>
        <v>הנתונים ביחידות בודדות לשנת 2016</v>
      </c>
    </row>
    <row r="4" spans="1:68" x14ac:dyDescent="0.25">
      <c r="B4" s="240" t="s">
        <v>435</v>
      </c>
    </row>
    <row r="5" spans="1:68" ht="13" thickBot="1" x14ac:dyDescent="0.3"/>
    <row r="6" spans="1:68" ht="13" x14ac:dyDescent="0.3">
      <c r="A6" s="153"/>
      <c r="B6" s="386" t="s">
        <v>188</v>
      </c>
      <c r="C6" s="356"/>
      <c r="D6" s="357"/>
      <c r="E6" s="383" t="s">
        <v>96</v>
      </c>
      <c r="F6" s="384"/>
      <c r="G6" s="384"/>
      <c r="H6" s="384"/>
      <c r="I6" s="384"/>
      <c r="J6" s="385"/>
      <c r="K6" s="383" t="s">
        <v>97</v>
      </c>
      <c r="L6" s="384"/>
      <c r="M6" s="384"/>
      <c r="N6" s="384"/>
      <c r="O6" s="384"/>
      <c r="P6" s="385"/>
      <c r="Q6" s="383" t="s">
        <v>98</v>
      </c>
      <c r="R6" s="384"/>
      <c r="S6" s="384"/>
      <c r="T6" s="384"/>
      <c r="U6" s="384"/>
      <c r="V6" s="385"/>
      <c r="W6" s="383" t="s">
        <v>99</v>
      </c>
      <c r="X6" s="384"/>
      <c r="Y6" s="384"/>
      <c r="Z6" s="384"/>
      <c r="AA6" s="384"/>
      <c r="AB6" s="385"/>
      <c r="AC6" s="383" t="s">
        <v>100</v>
      </c>
      <c r="AD6" s="384"/>
      <c r="AE6" s="384"/>
      <c r="AF6" s="384"/>
      <c r="AG6" s="384"/>
      <c r="AH6" s="385"/>
      <c r="AI6" s="383" t="s">
        <v>101</v>
      </c>
      <c r="AJ6" s="384"/>
      <c r="AK6" s="384"/>
      <c r="AL6" s="384"/>
      <c r="AM6" s="384"/>
      <c r="AN6" s="385"/>
      <c r="AO6" s="383" t="s">
        <v>102</v>
      </c>
      <c r="AP6" s="384"/>
      <c r="AQ6" s="384"/>
      <c r="AR6" s="384"/>
      <c r="AS6" s="384"/>
      <c r="AT6" s="385"/>
      <c r="AU6" s="383" t="s">
        <v>103</v>
      </c>
      <c r="AV6" s="384"/>
      <c r="AW6" s="384"/>
      <c r="AX6" s="384"/>
      <c r="AY6" s="384"/>
      <c r="AZ6" s="385"/>
      <c r="BA6" s="383" t="s">
        <v>104</v>
      </c>
      <c r="BB6" s="384"/>
      <c r="BC6" s="384"/>
      <c r="BD6" s="384"/>
      <c r="BE6" s="384"/>
      <c r="BF6" s="385"/>
      <c r="BG6" s="85"/>
      <c r="BH6" s="85"/>
      <c r="BI6" s="85"/>
      <c r="BJ6" s="85"/>
      <c r="BK6" s="85"/>
      <c r="BL6" s="37"/>
    </row>
    <row r="7" spans="1:68" ht="25.5" customHeight="1" x14ac:dyDescent="0.3">
      <c r="A7" s="154"/>
      <c r="B7" s="387"/>
      <c r="C7" s="359"/>
      <c r="D7" s="360"/>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3">
      <c r="A8" s="155"/>
      <c r="B8" s="388"/>
      <c r="C8" s="362"/>
      <c r="D8" s="363"/>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ht="13" x14ac:dyDescent="0.3">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ht="13" x14ac:dyDescent="0.3">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ht="13" x14ac:dyDescent="0.3">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ht="13" x14ac:dyDescent="0.3">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ht="13" x14ac:dyDescent="0.3">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ht="13" x14ac:dyDescent="0.3">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ht="13" x14ac:dyDescent="0.3">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ht="13" x14ac:dyDescent="0.3">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ht="13" x14ac:dyDescent="0.3">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ht="13" x14ac:dyDescent="0.3">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ht="13" x14ac:dyDescent="0.3">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ht="13" x14ac:dyDescent="0.3">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ht="13" x14ac:dyDescent="0.3">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ht="13" x14ac:dyDescent="0.3">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ht="13" x14ac:dyDescent="0.3">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3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ht="13" x14ac:dyDescent="0.3">
      <c r="A25" s="147"/>
      <c r="B25" s="330"/>
      <c r="C25" s="330"/>
      <c r="D25" s="330"/>
      <c r="E25" s="148"/>
      <c r="F25" s="148"/>
      <c r="G25" s="148"/>
      <c r="H25" s="148"/>
      <c r="I25" s="148"/>
      <c r="J25" s="148"/>
    </row>
    <row r="26" spans="1:64" ht="13" x14ac:dyDescent="0.3">
      <c r="A26" s="148"/>
      <c r="B26" s="380"/>
      <c r="C26" s="380"/>
      <c r="D26" s="380"/>
      <c r="E26" s="107"/>
      <c r="F26" s="107"/>
      <c r="G26" s="158"/>
      <c r="H26" s="107"/>
      <c r="I26" s="107"/>
      <c r="J26" s="107"/>
    </row>
    <row r="27" spans="1:64" ht="13" x14ac:dyDescent="0.3">
      <c r="A27" s="147"/>
      <c r="B27" s="381"/>
      <c r="C27" s="381"/>
      <c r="D27" s="381"/>
      <c r="E27" s="149"/>
      <c r="F27" s="149"/>
      <c r="G27" s="149"/>
      <c r="H27" s="149"/>
      <c r="I27" s="149"/>
      <c r="J27" s="149"/>
    </row>
    <row r="28" spans="1:64" ht="13" x14ac:dyDescent="0.3">
      <c r="A28" s="107"/>
      <c r="B28" s="379"/>
      <c r="C28" s="382"/>
      <c r="D28" s="382"/>
      <c r="E28" s="150"/>
      <c r="F28" s="159"/>
      <c r="G28" s="150"/>
      <c r="H28" s="150"/>
      <c r="I28" s="150"/>
      <c r="J28" s="150"/>
    </row>
    <row r="29" spans="1:64" ht="13" x14ac:dyDescent="0.3">
      <c r="A29" s="107"/>
      <c r="B29" s="379"/>
      <c r="C29" s="379"/>
      <c r="D29" s="379"/>
      <c r="E29" s="151"/>
      <c r="F29" s="151"/>
      <c r="G29" s="151"/>
      <c r="H29" s="151"/>
      <c r="I29" s="151"/>
      <c r="J29" s="151"/>
    </row>
    <row r="30" spans="1:64" ht="13" x14ac:dyDescent="0.3">
      <c r="A30" s="107"/>
      <c r="B30" s="379"/>
      <c r="C30" s="379"/>
      <c r="D30" s="379"/>
      <c r="E30" s="151"/>
      <c r="F30" s="151"/>
      <c r="G30" s="151"/>
      <c r="H30" s="151"/>
      <c r="I30" s="151"/>
      <c r="J30" s="151"/>
    </row>
    <row r="31" spans="1:64" ht="13" x14ac:dyDescent="0.3">
      <c r="A31" s="152"/>
      <c r="B31" s="381"/>
      <c r="C31" s="381"/>
      <c r="D31" s="381"/>
      <c r="E31" s="149"/>
      <c r="F31" s="149"/>
      <c r="G31" s="149"/>
      <c r="H31" s="149"/>
      <c r="I31" s="149"/>
      <c r="J31" s="149"/>
    </row>
    <row r="32" spans="1:64" ht="13" x14ac:dyDescent="0.3">
      <c r="A32" s="107"/>
      <c r="B32" s="381"/>
      <c r="C32" s="381"/>
      <c r="D32" s="381"/>
      <c r="E32" s="149"/>
      <c r="F32" s="149"/>
      <c r="G32" s="149"/>
      <c r="H32" s="149"/>
      <c r="I32" s="149"/>
      <c r="J32" s="149"/>
    </row>
    <row r="33" spans="1:10" ht="13" x14ac:dyDescent="0.3">
      <c r="A33" s="107"/>
      <c r="B33" s="381"/>
      <c r="C33" s="381"/>
      <c r="D33" s="381"/>
      <c r="E33" s="149"/>
      <c r="F33" s="149"/>
      <c r="G33" s="149"/>
      <c r="H33" s="149"/>
      <c r="I33" s="149"/>
      <c r="J33" s="149"/>
    </row>
    <row r="34" spans="1:10" ht="13" x14ac:dyDescent="0.3">
      <c r="A34" s="152"/>
      <c r="B34" s="381"/>
      <c r="C34" s="381"/>
      <c r="D34" s="381"/>
      <c r="E34" s="149"/>
      <c r="F34" s="149"/>
      <c r="G34" s="149"/>
      <c r="H34" s="149"/>
      <c r="I34" s="149"/>
      <c r="J34" s="149"/>
    </row>
    <row r="35" spans="1:10" ht="13" x14ac:dyDescent="0.3">
      <c r="A35" s="107"/>
      <c r="B35" s="381"/>
      <c r="C35" s="381"/>
      <c r="D35" s="381"/>
      <c r="E35" s="149"/>
      <c r="F35" s="149"/>
      <c r="G35" s="149"/>
      <c r="H35" s="149"/>
      <c r="I35" s="149"/>
      <c r="J35" s="149"/>
    </row>
    <row r="36" spans="1:10" ht="13" x14ac:dyDescent="0.3">
      <c r="A36" s="107"/>
      <c r="B36" s="381"/>
      <c r="C36" s="381"/>
      <c r="D36" s="381"/>
      <c r="E36" s="149"/>
      <c r="F36" s="149"/>
      <c r="G36" s="149"/>
      <c r="H36" s="149"/>
      <c r="I36" s="149"/>
      <c r="J36" s="149"/>
    </row>
    <row r="37" spans="1:10" ht="13" x14ac:dyDescent="0.3">
      <c r="A37" s="107"/>
      <c r="B37" s="381"/>
      <c r="C37" s="381"/>
      <c r="D37" s="381"/>
      <c r="E37" s="149"/>
      <c r="F37" s="149"/>
      <c r="G37" s="149"/>
      <c r="H37" s="149"/>
      <c r="I37" s="149"/>
      <c r="J37" s="149"/>
    </row>
    <row r="38" spans="1:10" ht="13" x14ac:dyDescent="0.3">
      <c r="A38" s="107"/>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xr:uid="{00000000-0004-0000-0D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796875" defaultRowHeight="12.5" x14ac:dyDescent="0.25"/>
  <cols>
    <col min="1" max="1" width="4.54296875" style="8" customWidth="1"/>
    <col min="2" max="3" width="9.1796875" style="8"/>
    <col min="4" max="4" width="17.7265625" style="8" customWidth="1"/>
    <col min="5" max="6" width="7.7265625" style="8" customWidth="1"/>
    <col min="7" max="7" width="7.26953125" style="8" customWidth="1"/>
    <col min="8" max="12" width="7.7265625" style="8" customWidth="1"/>
    <col min="13" max="13" width="7.1796875" style="8" customWidth="1"/>
    <col min="14" max="16" width="7.7265625" style="8" customWidth="1"/>
    <col min="17" max="17" width="7.26953125" style="8" customWidth="1"/>
    <col min="18" max="18" width="8.1796875" style="8" customWidth="1"/>
    <col min="19" max="19" width="7.26953125" style="8" customWidth="1"/>
    <col min="20" max="20" width="7.1796875" style="8" customWidth="1"/>
    <col min="21" max="21" width="8.7265625" style="8" customWidth="1"/>
    <col min="22" max="22" width="8.1796875" style="8" customWidth="1"/>
    <col min="23" max="23" width="26.54296875" style="8" customWidth="1"/>
    <col min="24" max="24" width="6.26953125" style="8" customWidth="1"/>
    <col min="25" max="16384" width="9.1796875" style="8"/>
  </cols>
  <sheetData>
    <row r="1" spans="1:22" ht="18" x14ac:dyDescent="0.4">
      <c r="B1" s="211" t="str">
        <f>הוראות!B29</f>
        <v>נספח ב3 מדדי תביעות בקצבת נכות (א.כ.ע), ריסק מוות וקצבת שארים</v>
      </c>
    </row>
    <row r="2" spans="1:22" ht="20.5" x14ac:dyDescent="0.25">
      <c r="B2" s="242" t="str">
        <f>הוראות!B13</f>
        <v>איילון חברה לניהול קופות גמל בע"מ</v>
      </c>
    </row>
    <row r="3" spans="1:22" ht="12.75" customHeight="1" x14ac:dyDescent="0.4">
      <c r="A3" s="83"/>
      <c r="B3" s="241"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customHeight="1" x14ac:dyDescent="0.4">
      <c r="A4" s="9"/>
      <c r="B4" s="240" t="s">
        <v>435</v>
      </c>
    </row>
    <row r="6" spans="1:22" ht="13" thickBot="1" x14ac:dyDescent="0.3"/>
    <row r="7" spans="1:22" ht="13" x14ac:dyDescent="0.3">
      <c r="A7" s="153"/>
      <c r="B7" s="386" t="s">
        <v>188</v>
      </c>
      <c r="C7" s="356"/>
      <c r="D7" s="356"/>
      <c r="E7" s="383" t="s">
        <v>149</v>
      </c>
      <c r="F7" s="384"/>
      <c r="G7" s="384"/>
      <c r="H7" s="384"/>
      <c r="I7" s="384"/>
      <c r="J7" s="385"/>
      <c r="K7" s="383" t="s">
        <v>150</v>
      </c>
      <c r="L7" s="384"/>
      <c r="M7" s="384"/>
      <c r="N7" s="384"/>
      <c r="O7" s="384"/>
      <c r="P7" s="385"/>
      <c r="Q7" s="383" t="s">
        <v>151</v>
      </c>
      <c r="R7" s="384"/>
      <c r="S7" s="384"/>
      <c r="T7" s="384"/>
      <c r="U7" s="384"/>
      <c r="V7" s="385"/>
    </row>
    <row r="8" spans="1:22" ht="25.5" customHeight="1" x14ac:dyDescent="0.3">
      <c r="A8" s="154"/>
      <c r="B8" s="359"/>
      <c r="C8" s="359"/>
      <c r="D8" s="359"/>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3">
      <c r="A9" s="155"/>
      <c r="B9" s="362"/>
      <c r="C9" s="362"/>
      <c r="D9" s="362"/>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ht="13" x14ac:dyDescent="0.3">
      <c r="A10" s="155" t="s">
        <v>79</v>
      </c>
      <c r="B10" s="389" t="s">
        <v>80</v>
      </c>
      <c r="C10" s="390"/>
      <c r="D10" s="390"/>
      <c r="E10" s="160"/>
      <c r="F10" s="161"/>
      <c r="G10" s="162"/>
      <c r="H10" s="162"/>
      <c r="I10" s="162"/>
      <c r="J10" s="163"/>
      <c r="K10" s="160"/>
      <c r="L10" s="161"/>
      <c r="M10" s="162"/>
      <c r="N10" s="162"/>
      <c r="O10" s="162"/>
      <c r="P10" s="163"/>
      <c r="Q10" s="160"/>
      <c r="R10" s="161"/>
      <c r="S10" s="162"/>
      <c r="T10" s="162"/>
      <c r="U10" s="162"/>
      <c r="V10" s="164"/>
    </row>
    <row r="11" spans="1:22" ht="13" x14ac:dyDescent="0.3">
      <c r="A11" s="108">
        <v>3</v>
      </c>
      <c r="B11" s="391" t="s">
        <v>83</v>
      </c>
      <c r="C11" s="392"/>
      <c r="D11" s="393"/>
      <c r="E11" s="109">
        <f>SUM(F11:J11)</f>
        <v>0.68265682656826565</v>
      </c>
      <c r="F11" s="110">
        <f>IF(' פנסיוני א3'!D12+' פנסיוני א3'!J12=0,0,(' פנסיוני א3'!D12+' פנסיוני א3'!J12)/(' פנסיוני א3'!$C$16+' פנסיוני א3'!$I$16))</f>
        <v>0.15129151291512916</v>
      </c>
      <c r="G11" s="110">
        <f>IF(' פנסיוני א3'!E12+' פנסיוני א3'!K12=0,0,(' פנסיוני א3'!E12+' פנסיוני א3'!K12)/(' פנסיוני א3'!$C$16+' פנסיוני א3'!$I$16))</f>
        <v>0.12915129151291513</v>
      </c>
      <c r="H11" s="110">
        <f>IF(' פנסיוני א3'!F12+' פנסיוני א3'!L12=0,0,(' פנסיוני א3'!F12+' פנסיוני א3'!L12)/(' פנסיוני א3'!$C$16+' פנסיוני א3'!$I$16))</f>
        <v>0.19926199261992619</v>
      </c>
      <c r="I11" s="110">
        <f>IF(' פנסיוני א3'!G12+' פנסיוני א3'!M12=0,0,(' פנסיוני א3'!G12+' פנסיוני א3'!M12)/(' פנסיוני א3'!$C$16+' פנסיוני א3'!$I$16))</f>
        <v>9.9630996309963096E-2</v>
      </c>
      <c r="J11" s="114">
        <f>IF(' פנסיוני א3'!H12+' פנסיוני א3'!N12=0,0,(' פנסיוני א3'!H12+' פנסיוני א3'!N12)/(' פנסיוני א3'!$C$16+' פנסיוני א3'!$I$16))</f>
        <v>0.10332103321033211</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0.95</v>
      </c>
      <c r="R11" s="110">
        <f>IF(' פנסיוני א3'!AB12=0,0,(' פנסיוני א3'!AB12/' פנסיוני א3'!$AA$16))</f>
        <v>0.05</v>
      </c>
      <c r="S11" s="110">
        <f>IF(' פנסיוני א3'!AC12=0,0,(' פנסיוני א3'!AC12/' פנסיוני א3'!$AA$16))</f>
        <v>0.1</v>
      </c>
      <c r="T11" s="110">
        <f>IF(' פנסיוני א3'!AD12=0,0,(' פנסיוני א3'!AD12/' פנסיוני א3'!$AA$16))</f>
        <v>0.35</v>
      </c>
      <c r="U11" s="110">
        <f>IF(' פנסיוני א3'!AE12=0,0,(' פנסיוני א3'!AE12/' פנסיוני א3'!$AA$16))</f>
        <v>0.15</v>
      </c>
      <c r="V11" s="111">
        <f>IF(' פנסיוני א3'!AF12=0,0,(' פנסיוני א3'!AF12/' פנסיוני א3'!$AA$16))</f>
        <v>0.3</v>
      </c>
    </row>
    <row r="12" spans="1:22" ht="13" x14ac:dyDescent="0.3">
      <c r="A12" s="108">
        <v>4</v>
      </c>
      <c r="B12" s="391" t="s">
        <v>84</v>
      </c>
      <c r="C12" s="392"/>
      <c r="D12" s="393"/>
      <c r="E12" s="109">
        <f>SUM(F12:J12)</f>
        <v>0.30258302583025831</v>
      </c>
      <c r="F12" s="110">
        <f>IF(' פנסיוני א3'!D13+' פנסיוני א3'!J13=0,0,(' פנסיוני א3'!D13+' פנסיוני א3'!J13)/(' פנסיוני א3'!$C$16+' פנסיוני א3'!$I$16))</f>
        <v>7.3800738007380073E-2</v>
      </c>
      <c r="G12" s="110">
        <f>IF(' פנסיוני א3'!E13+' פנסיוני א3'!K13=0,0,(' פנסיוני א3'!E13+' פנסיוני א3'!K13)/(' פנסיוני א3'!$C$16+' פנסיוני א3'!$I$16))</f>
        <v>8.1180811808118078E-2</v>
      </c>
      <c r="H12" s="110">
        <f>IF(' פנסיוני א3'!F13+' פנסיוני א3'!L13=0,0,(' פנסיוני א3'!F13+' פנסיוני א3'!L13)/(' פנסיוני א3'!$C$16+' פנסיוני א3'!$I$16))</f>
        <v>7.7490774907749083E-2</v>
      </c>
      <c r="I12" s="110">
        <f>IF(' פנסיוני א3'!G13+' פנסיוני א3'!M13=0,0,(' פנסיוני א3'!G13+' פנסיוני א3'!M13)/(' פנסיוני א3'!$C$16+' פנסיוני א3'!$I$16))</f>
        <v>4.4280442804428041E-2</v>
      </c>
      <c r="J12" s="114">
        <f>IF(' פנסיוני א3'!H13+' פנסיוני א3'!N13=0,0,(' פנסיוני א3'!H13+' פנסיוני א3'!N13)/(' פנסיוני א3'!$C$16+' פנסיוני א3'!$I$16))</f>
        <v>2.5830258302583026E-2</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0.05</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0.05</v>
      </c>
    </row>
    <row r="13" spans="1:22" ht="13" x14ac:dyDescent="0.3">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ht="13" x14ac:dyDescent="0.3">
      <c r="A14" s="108">
        <v>6</v>
      </c>
      <c r="B14" s="115" t="s">
        <v>86</v>
      </c>
      <c r="C14" s="116"/>
      <c r="D14" s="116"/>
      <c r="E14" s="109">
        <f>SUM(F14:J14)</f>
        <v>1.4760147601476014E-2</v>
      </c>
      <c r="F14" s="110">
        <f>IF(' פנסיוני א3'!D15+' פנסיוני א3'!J15=0,0,(' פנסיוני א3'!D15+' פנסיוני א3'!J15)/(' פנסיוני א3'!$C$16+' פנסיוני א3'!$I$16))</f>
        <v>7.3800738007380072E-3</v>
      </c>
      <c r="G14" s="110">
        <f>IF(' פנסיוני א3'!E15+' פנסיוני א3'!K15=0,0,(' פנסיוני א3'!E15+' פנסיוני א3'!K15)/(' פנסיוני א3'!$C$16+' פנסיוני א3'!$I$16))</f>
        <v>3.6900369003690036E-3</v>
      </c>
      <c r="H14" s="110">
        <f>IF(' פנסיוני א3'!F15+' פנסיוני א3'!L15=0,0,(' פנסיוני א3'!F15+' פנסיוני א3'!L15)/(' פנסיוני א3'!$C$16+' פנסיוני א3'!$I$16))</f>
        <v>3.6900369003690036E-3</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ht="13" x14ac:dyDescent="0.3">
      <c r="A15" s="108">
        <v>7</v>
      </c>
      <c r="B15" s="115" t="s">
        <v>193</v>
      </c>
      <c r="C15" s="116"/>
      <c r="D15" s="116"/>
      <c r="E15" s="109">
        <f t="shared" ref="E15:V15" si="0">SUM(E11:E14)</f>
        <v>1</v>
      </c>
      <c r="F15" s="119">
        <f t="shared" si="0"/>
        <v>0.23247232472324725</v>
      </c>
      <c r="G15" s="119">
        <f t="shared" si="0"/>
        <v>0.2140221402214022</v>
      </c>
      <c r="H15" s="119">
        <f t="shared" si="0"/>
        <v>0.28044280442804431</v>
      </c>
      <c r="I15" s="119">
        <f t="shared" si="0"/>
        <v>0.14391143911439114</v>
      </c>
      <c r="J15" s="119">
        <f t="shared" si="0"/>
        <v>0.12915129151291513</v>
      </c>
      <c r="K15" s="109">
        <f t="shared" si="0"/>
        <v>0</v>
      </c>
      <c r="L15" s="119">
        <f t="shared" si="0"/>
        <v>0</v>
      </c>
      <c r="M15" s="119">
        <f t="shared" si="0"/>
        <v>0</v>
      </c>
      <c r="N15" s="119">
        <f t="shared" si="0"/>
        <v>0</v>
      </c>
      <c r="O15" s="119">
        <f t="shared" si="0"/>
        <v>0</v>
      </c>
      <c r="P15" s="119">
        <f t="shared" si="0"/>
        <v>0</v>
      </c>
      <c r="Q15" s="109">
        <f t="shared" si="0"/>
        <v>1</v>
      </c>
      <c r="R15" s="119">
        <f t="shared" si="0"/>
        <v>0.05</v>
      </c>
      <c r="S15" s="119">
        <f t="shared" si="0"/>
        <v>0.1</v>
      </c>
      <c r="T15" s="119">
        <f t="shared" si="0"/>
        <v>0.35</v>
      </c>
      <c r="U15" s="119">
        <f t="shared" si="0"/>
        <v>0.15</v>
      </c>
      <c r="V15" s="120">
        <f t="shared" si="0"/>
        <v>0.35</v>
      </c>
    </row>
    <row r="16" spans="1:22" ht="13" x14ac:dyDescent="0.3">
      <c r="A16" s="122" t="s">
        <v>89</v>
      </c>
      <c r="B16" s="403" t="s">
        <v>194</v>
      </c>
      <c r="C16" s="404"/>
      <c r="D16" s="404"/>
      <c r="E16" s="123"/>
      <c r="F16" s="124"/>
      <c r="G16" s="125"/>
      <c r="H16" s="125"/>
      <c r="I16" s="125"/>
      <c r="J16" s="126"/>
      <c r="K16" s="123"/>
      <c r="L16" s="124"/>
      <c r="M16" s="125"/>
      <c r="N16" s="125"/>
      <c r="O16" s="125"/>
      <c r="P16" s="126"/>
      <c r="Q16" s="123"/>
      <c r="R16" s="124"/>
      <c r="S16" s="125"/>
      <c r="T16" s="125"/>
      <c r="U16" s="125"/>
      <c r="V16" s="126"/>
    </row>
    <row r="17" spans="1:22" ht="13" x14ac:dyDescent="0.3">
      <c r="A17" s="108">
        <v>1</v>
      </c>
      <c r="B17" s="391" t="s">
        <v>83</v>
      </c>
      <c r="C17" s="392"/>
      <c r="D17" s="393"/>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ht="13" x14ac:dyDescent="0.3">
      <c r="A18" s="108">
        <v>2</v>
      </c>
      <c r="B18" s="391" t="s">
        <v>84</v>
      </c>
      <c r="C18" s="392"/>
      <c r="D18" s="393"/>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ht="13" x14ac:dyDescent="0.3">
      <c r="A19" s="108">
        <v>3</v>
      </c>
      <c r="B19" s="394" t="s">
        <v>91</v>
      </c>
      <c r="C19" s="395"/>
      <c r="D19" s="395"/>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ht="13" x14ac:dyDescent="0.3">
      <c r="A20" s="122" t="s">
        <v>92</v>
      </c>
      <c r="B20" s="396" t="s">
        <v>456</v>
      </c>
      <c r="C20" s="397"/>
      <c r="D20" s="398"/>
      <c r="E20" s="123"/>
      <c r="F20" s="124"/>
      <c r="G20" s="125"/>
      <c r="H20" s="125"/>
      <c r="I20" s="125"/>
      <c r="J20" s="126"/>
      <c r="K20" s="123"/>
      <c r="L20" s="124"/>
      <c r="M20" s="125"/>
      <c r="N20" s="125"/>
      <c r="O20" s="125"/>
      <c r="P20" s="126"/>
      <c r="Q20" s="123"/>
      <c r="R20" s="124"/>
      <c r="S20" s="125"/>
      <c r="T20" s="125"/>
      <c r="U20" s="125"/>
      <c r="V20" s="126"/>
    </row>
    <row r="21" spans="1:22" ht="13" x14ac:dyDescent="0.3">
      <c r="A21" s="108">
        <v>1</v>
      </c>
      <c r="B21" s="391" t="s">
        <v>83</v>
      </c>
      <c r="C21" s="392"/>
      <c r="D21" s="393"/>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ht="13" x14ac:dyDescent="0.3">
      <c r="A22" s="108">
        <v>2</v>
      </c>
      <c r="B22" s="391" t="s">
        <v>84</v>
      </c>
      <c r="C22" s="392"/>
      <c r="D22" s="393"/>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ht="13" x14ac:dyDescent="0.3">
      <c r="A23" s="108">
        <v>3</v>
      </c>
      <c r="B23" s="391" t="s">
        <v>93</v>
      </c>
      <c r="C23" s="392"/>
      <c r="D23" s="393"/>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ht="13" x14ac:dyDescent="0.3">
      <c r="A24" s="108">
        <v>4</v>
      </c>
      <c r="B24" s="394" t="s">
        <v>94</v>
      </c>
      <c r="C24" s="395"/>
      <c r="D24" s="399"/>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35">
      <c r="A25" s="140">
        <v>5</v>
      </c>
      <c r="B25" s="400" t="s">
        <v>95</v>
      </c>
      <c r="C25" s="401"/>
      <c r="D25" s="402"/>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ht="13" x14ac:dyDescent="0.3">
      <c r="A26" s="147"/>
      <c r="B26" s="330"/>
      <c r="C26" s="330"/>
      <c r="D26" s="330"/>
    </row>
    <row r="27" spans="1:22" ht="13" x14ac:dyDescent="0.3">
      <c r="A27" s="148"/>
      <c r="B27" s="380"/>
      <c r="C27" s="380"/>
      <c r="D27" s="380"/>
    </row>
    <row r="28" spans="1:22" ht="13" x14ac:dyDescent="0.3">
      <c r="A28" s="147"/>
      <c r="B28" s="381"/>
      <c r="C28" s="381"/>
      <c r="D28" s="381"/>
    </row>
    <row r="29" spans="1:22" ht="13" x14ac:dyDescent="0.3">
      <c r="A29" s="107"/>
      <c r="B29" s="379"/>
      <c r="C29" s="382"/>
      <c r="D29" s="382"/>
    </row>
    <row r="30" spans="1:22" ht="13" x14ac:dyDescent="0.3">
      <c r="A30" s="107"/>
      <c r="B30" s="379"/>
      <c r="C30" s="379"/>
      <c r="D30" s="379"/>
    </row>
    <row r="31" spans="1:22" ht="13" x14ac:dyDescent="0.3">
      <c r="A31" s="107"/>
      <c r="B31" s="379"/>
      <c r="C31" s="379"/>
      <c r="D31" s="379"/>
    </row>
    <row r="32" spans="1:22" ht="13" x14ac:dyDescent="0.3">
      <c r="A32" s="152"/>
      <c r="B32" s="381"/>
      <c r="C32" s="381"/>
      <c r="D32" s="381"/>
    </row>
    <row r="33" spans="1:4" ht="13" x14ac:dyDescent="0.3">
      <c r="A33" s="107"/>
      <c r="B33" s="381"/>
      <c r="C33" s="381"/>
      <c r="D33" s="381"/>
    </row>
    <row r="34" spans="1:4" ht="13" x14ac:dyDescent="0.3">
      <c r="A34" s="107"/>
      <c r="B34" s="381"/>
      <c r="C34" s="381"/>
      <c r="D34" s="381"/>
    </row>
    <row r="35" spans="1:4" ht="13" x14ac:dyDescent="0.3">
      <c r="A35" s="152"/>
      <c r="B35" s="381"/>
      <c r="C35" s="381"/>
      <c r="D35" s="381"/>
    </row>
    <row r="36" spans="1:4" ht="13" x14ac:dyDescent="0.3">
      <c r="A36" s="107"/>
      <c r="B36" s="381"/>
      <c r="C36" s="381"/>
      <c r="D36" s="381"/>
    </row>
    <row r="37" spans="1:4" ht="13" x14ac:dyDescent="0.3">
      <c r="A37" s="107"/>
      <c r="B37" s="381"/>
      <c r="C37" s="381"/>
      <c r="D37" s="381"/>
    </row>
    <row r="38" spans="1:4" ht="13" x14ac:dyDescent="0.3">
      <c r="A38" s="107"/>
      <c r="B38" s="381"/>
      <c r="C38" s="381"/>
      <c r="D38" s="381"/>
    </row>
    <row r="39" spans="1:4" ht="13" x14ac:dyDescent="0.3">
      <c r="A39" s="107"/>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xr:uid="{00000000-0004-0000-0E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sheetPr>
  <dimension ref="B1:AD17"/>
  <sheetViews>
    <sheetView rightToLeft="1" workbookViewId="0"/>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5" x14ac:dyDescent="0.3">
      <c r="B2" s="242" t="str">
        <f>הוראות!B13</f>
        <v>איילון חברה לניהול קופות גמל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5">
      <c r="B10" s="77" t="s">
        <v>173</v>
      </c>
      <c r="C10" s="167">
        <f>IF('נספח א4 - G'!$D$14=0,"",'נספח א4 - G'!D14/'נספח א4 - G'!$D$14)</f>
        <v>1</v>
      </c>
      <c r="D10" s="167">
        <f>IF('נספח א4 - G'!$D$14=0,"",'נספח א4 - G'!E14/'נספח א4 - G'!$D$14)</f>
        <v>0.22475295251867919</v>
      </c>
      <c r="E10" s="167">
        <f>IF('נספח א4 - G'!$D$14=0,"",'נספח א4 - G'!F14/'נספח א4 - G'!$D$14)</f>
        <v>0.45962882622318629</v>
      </c>
      <c r="F10" s="167">
        <f>IF('נספח א4 - G'!$D$14=0,"",'נספח א4 - G'!G14/'נספח א4 - G'!$D$14)</f>
        <v>0.13894914437213787</v>
      </c>
      <c r="G10" s="167">
        <f>IF('נספח א4 - G'!$D$14=0,"",'נספח א4 - G'!H14/'נספח א4 - G'!$D$14)</f>
        <v>5.061460592913955E-2</v>
      </c>
      <c r="H10" s="167">
        <f>IF('נספח א4 - G'!$D$14=0,"",'נספח א4 - G'!I14/'נספח א4 - G'!$D$14)</f>
        <v>6.1822125813449022E-2</v>
      </c>
      <c r="I10" s="167">
        <f>IF('נספח א4 - G'!$D$14=0,"",'נספח א4 - G'!J14/'נספח א4 - G'!$D$14)</f>
        <v>6.4232345143408046E-2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F00-000000000000}"/>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5" x14ac:dyDescent="0.3">
      <c r="B2" s="242" t="str">
        <f>הוראות!B13</f>
        <v>איילון חברה לניהול קופות גמל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5">
      <c r="B10" s="77" t="s">
        <v>173</v>
      </c>
      <c r="C10" s="167">
        <f>IF('נספח א4 - P'!$D$14=0,"",'נספח א4 - P'!D14/'נספח א4 - P'!$D$14)</f>
        <v>1</v>
      </c>
      <c r="D10" s="167">
        <f>IF('נספח א4 - P'!$D$14=0,"",'נספח א4 - P'!E14/'נספח א4 - P'!$D$14)</f>
        <v>2.6626182412705826E-2</v>
      </c>
      <c r="E10" s="167">
        <f>IF('נספח א4 - P'!$D$14=0,"",'נספח א4 - P'!F14/'נספח א4 - P'!$D$14)</f>
        <v>3.445054303398342E-2</v>
      </c>
      <c r="F10" s="167">
        <f>IF('נספח א4 - P'!$D$14=0,"",'נספח א4 - P'!G14/'נספח א4 - P'!$D$14)</f>
        <v>5.7748452645101013E-2</v>
      </c>
      <c r="G10" s="167">
        <f>IF('נספח א4 - P'!$D$14=0,"",'נספח א4 - P'!H14/'נספח א4 - P'!$D$14)</f>
        <v>6.2886838724746E-2</v>
      </c>
      <c r="H10" s="167">
        <f>IF('נספח א4 - P'!$D$14=0,"",'נספח א4 - P'!I14/'נספח א4 - P'!$D$14)</f>
        <v>0.1596987037253299</v>
      </c>
      <c r="I10" s="167">
        <f>IF('נספח א4 - P'!$D$14=0,"",'נספח א4 - P'!J14/'נספח א4 - P'!$D$14)</f>
        <v>0.65858927945813384</v>
      </c>
      <c r="J10" s="167">
        <f>IF('נספח א4 - P'!$K$14=0,"",'נספח א4 - P'!K14/'נספח א4 - P'!$K$14)</f>
        <v>1</v>
      </c>
      <c r="K10" s="167">
        <f>IF('נספח א4 - P'!$K$14=0,"",'נספח א4 - P'!L14/'נספח א4 - P'!$K$14)</f>
        <v>0</v>
      </c>
      <c r="L10" s="167">
        <f>IF('נספח א4 - P'!$K$14=0,"",'נספח א4 - P'!M14/'נספח א4 - P'!$K$14)</f>
        <v>0</v>
      </c>
      <c r="M10" s="167">
        <f>IF('נספח א4 - P'!$K$14=0,"",'נספח א4 - P'!N14/'נספח א4 - P'!$K$14)</f>
        <v>0</v>
      </c>
      <c r="N10" s="167">
        <f>IF('נספח א4 - P'!$K$14=0,"",'נספח א4 - P'!O14/'נספח א4 - P'!$K$14)</f>
        <v>0.43333333333333335</v>
      </c>
      <c r="O10" s="167">
        <f>IF('נספח א4 - P'!$K$14=0,"",'נספח א4 - P'!P14/'נספח א4 - P'!$K$14)</f>
        <v>0.5</v>
      </c>
      <c r="P10" s="168">
        <f>IF('נספח א4 - P'!$K$14=0,"",'נספח א4 - P'!Q14/'נספח א4 - P'!$K$14)</f>
        <v>6.6666666666666666E-2</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000-000000000000}"/>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65"/>
    <col min="31" max="16384" width="9.1796875" style="172"/>
  </cols>
  <sheetData>
    <row r="1" spans="2:16" ht="18" x14ac:dyDescent="0.4">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5" x14ac:dyDescent="0.3">
      <c r="B2" s="242" t="str">
        <f>הוראות!B13</f>
        <v>איילון חברה לניהול קופות גמל בע"מ</v>
      </c>
      <c r="C2" s="55"/>
      <c r="D2" s="55"/>
      <c r="E2" s="55"/>
      <c r="F2" s="55"/>
      <c r="G2" s="55"/>
      <c r="H2" s="55"/>
      <c r="I2" s="55"/>
      <c r="J2" s="55"/>
      <c r="K2" s="55"/>
      <c r="L2" s="55"/>
      <c r="M2" s="55"/>
      <c r="N2" s="55"/>
      <c r="O2" s="55"/>
      <c r="P2" s="55"/>
    </row>
    <row r="3" spans="2:16" ht="15.5" x14ac:dyDescent="0.3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 x14ac:dyDescent="0.4">
      <c r="B4" s="240" t="s">
        <v>435</v>
      </c>
      <c r="C4" s="55"/>
      <c r="D4" s="55"/>
      <c r="E4" s="58" t="s">
        <v>152</v>
      </c>
      <c r="F4" s="55"/>
      <c r="G4" s="55"/>
      <c r="H4" s="55"/>
      <c r="I4" s="55"/>
      <c r="J4" s="55"/>
      <c r="K4" s="55"/>
      <c r="L4" s="55"/>
      <c r="M4" s="55"/>
      <c r="N4" s="55"/>
      <c r="O4" s="55"/>
      <c r="P4" s="55"/>
    </row>
    <row r="5" spans="2:16" ht="14" x14ac:dyDescent="0.3">
      <c r="B5" s="57"/>
      <c r="C5" s="55"/>
      <c r="D5" s="55"/>
      <c r="E5" s="55"/>
      <c r="F5" s="55"/>
      <c r="G5" s="55"/>
      <c r="H5" s="55"/>
      <c r="I5" s="55"/>
      <c r="J5" s="55"/>
      <c r="K5" s="55"/>
      <c r="L5" s="55"/>
      <c r="M5" s="55"/>
      <c r="N5" s="55"/>
      <c r="O5" s="55"/>
      <c r="P5" s="55"/>
    </row>
    <row r="6" spans="2:16" ht="13" x14ac:dyDescent="0.3">
      <c r="B6" s="79"/>
      <c r="C6" s="55"/>
      <c r="D6" s="55"/>
      <c r="E6" s="55"/>
      <c r="F6" s="55"/>
      <c r="G6" s="55"/>
      <c r="H6" s="55"/>
      <c r="I6" s="55"/>
      <c r="J6" s="55"/>
      <c r="K6" s="55"/>
      <c r="L6" s="55"/>
      <c r="M6" s="55"/>
      <c r="N6" s="55"/>
      <c r="O6" s="55"/>
      <c r="P6" s="55"/>
    </row>
    <row r="7" spans="2:16" ht="28.5" customHeight="1" x14ac:dyDescent="0.25">
      <c r="B7" s="348" t="s">
        <v>195</v>
      </c>
      <c r="C7" s="351" t="s">
        <v>154</v>
      </c>
      <c r="D7" s="352"/>
      <c r="E7" s="352"/>
      <c r="F7" s="352"/>
      <c r="G7" s="352"/>
      <c r="H7" s="352"/>
      <c r="I7" s="353"/>
      <c r="J7" s="351" t="s">
        <v>155</v>
      </c>
      <c r="K7" s="352"/>
      <c r="L7" s="352"/>
      <c r="M7" s="352"/>
      <c r="N7" s="352"/>
      <c r="O7" s="352"/>
      <c r="P7" s="353"/>
    </row>
    <row r="8" spans="2:16" ht="28.5" customHeight="1" x14ac:dyDescent="0.25">
      <c r="B8" s="349"/>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ht="13" x14ac:dyDescent="0.25">
      <c r="B9" s="350"/>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5">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ht="13" x14ac:dyDescent="0.3">
      <c r="B11" s="55"/>
      <c r="C11" s="55"/>
      <c r="D11" s="55"/>
      <c r="E11" s="55"/>
      <c r="F11" s="55"/>
      <c r="G11" s="55"/>
      <c r="H11" s="55"/>
      <c r="I11" s="169"/>
      <c r="J11" s="55"/>
      <c r="K11" s="55"/>
      <c r="L11" s="55"/>
      <c r="M11" s="55"/>
      <c r="N11" s="55"/>
      <c r="O11" s="55"/>
      <c r="P11" s="55"/>
    </row>
    <row r="12" spans="2:16" ht="13" x14ac:dyDescent="0.3">
      <c r="B12" s="170" t="s">
        <v>196</v>
      </c>
      <c r="C12" s="171"/>
      <c r="D12" s="171"/>
      <c r="E12" s="171"/>
      <c r="F12" s="171"/>
      <c r="G12" s="171"/>
      <c r="H12" s="171"/>
      <c r="I12" s="171"/>
      <c r="J12" s="171"/>
      <c r="K12" s="171"/>
      <c r="L12" s="171"/>
      <c r="M12" s="171"/>
      <c r="N12" s="171"/>
      <c r="O12" s="171"/>
    </row>
    <row r="13" spans="2:16" ht="29.25" customHeight="1" x14ac:dyDescent="0.3">
      <c r="B13" s="406" t="s">
        <v>197</v>
      </c>
      <c r="C13" s="406"/>
      <c r="D13" s="406"/>
      <c r="E13" s="406"/>
      <c r="F13" s="406"/>
      <c r="G13" s="406"/>
      <c r="H13" s="406"/>
      <c r="I13" s="406"/>
      <c r="J13" s="406"/>
      <c r="K13" s="406"/>
      <c r="L13" s="406"/>
      <c r="M13" s="406"/>
      <c r="N13" s="406"/>
      <c r="O13" s="406"/>
      <c r="P13" s="406"/>
    </row>
    <row r="14" spans="2:16" ht="19.5" customHeight="1" x14ac:dyDescent="0.3">
      <c r="B14" s="406" t="s">
        <v>198</v>
      </c>
      <c r="C14" s="406"/>
      <c r="D14" s="406"/>
      <c r="E14" s="406"/>
      <c r="F14" s="406"/>
      <c r="G14" s="406"/>
      <c r="H14" s="406"/>
      <c r="I14" s="406"/>
      <c r="J14" s="406"/>
      <c r="K14" s="406"/>
      <c r="L14" s="406"/>
      <c r="M14" s="406"/>
      <c r="N14" s="406"/>
      <c r="O14" s="406"/>
      <c r="P14" s="406"/>
    </row>
    <row r="15" spans="2:16" ht="45.75" customHeight="1" x14ac:dyDescent="0.3">
      <c r="B15" s="405" t="s">
        <v>199</v>
      </c>
      <c r="C15" s="405"/>
      <c r="D15" s="405"/>
      <c r="E15" s="405"/>
      <c r="F15" s="405"/>
      <c r="G15" s="405"/>
      <c r="H15" s="405"/>
      <c r="I15" s="405"/>
      <c r="J15" s="405"/>
      <c r="K15" s="405"/>
      <c r="L15" s="405"/>
      <c r="M15" s="405"/>
      <c r="N15" s="405"/>
      <c r="O15" s="405"/>
      <c r="P15" s="405"/>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100-000000000000}"/>
  </hyperlink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הוראות!B33</f>
        <v>נספח ב5 - מדדי בקשות להעברת כספים בין קופות גמל או בין מסלולי השקעה (גמל)</v>
      </c>
    </row>
    <row r="2" spans="2:23" ht="20.5" x14ac:dyDescent="0.3">
      <c r="B2" s="242" t="str">
        <f>הוראות!B13</f>
        <v>איילון חברה לניהול קופות גמל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6" x14ac:dyDescent="0.3">
      <c r="B10" s="77" t="s">
        <v>173</v>
      </c>
      <c r="C10" s="167">
        <f>IF('נספח א5 - G'!$D$14=0,"",'נספח א5 - G'!D14/'נספח א5 - G'!$D$14)</f>
        <v>1</v>
      </c>
      <c r="D10" s="167">
        <f>IF('נספח א5 - G'!$D$14=0,"",'נספח א5 - G'!E14/'נספח א5 - G'!$D$14)</f>
        <v>7.2254335260115603E-4</v>
      </c>
      <c r="E10" s="167">
        <f>IF('נספח א5 - G'!$D$14=0,"",'נספח א5 - G'!F14/'נספח א5 - G'!$D$14)</f>
        <v>1.5895953757225433E-2</v>
      </c>
      <c r="F10" s="167">
        <f>IF('נספח א5 - G'!$D$14=0,"",'נספח א5 - G'!G14/'נספח א5 - G'!$D$14)</f>
        <v>0.20050578034682082</v>
      </c>
      <c r="G10" s="167">
        <f>IF('נספח א5 - G'!$D$14=0,"",'נספח א5 - G'!H14/'נספח א5 - G'!$D$14)</f>
        <v>0.61614884393063585</v>
      </c>
      <c r="H10" s="167">
        <f>IF('נספח א5 - G'!$D$14=0,"",'נספח א5 - G'!I14/'נספח א5 - G'!$D$14)</f>
        <v>7.8395953757225439E-2</v>
      </c>
      <c r="I10" s="167">
        <f>IF('נספח א5 - G'!$D$14=0,"",'נספח א5 - G'!J14/'נספח א5 - G'!$D$14)</f>
        <v>8.8330924855491336E-2</v>
      </c>
      <c r="J10" s="167">
        <f>IF('נספח א5 - G'!$K$14=0,"",'נספח א5 - G'!K14/'נספח א5 - G'!$K$14)</f>
        <v>1</v>
      </c>
      <c r="K10" s="167">
        <f>IF('נספח א5 - G'!$K$14=0,"",'נספח א5 - G'!L14/'נספח א5 - G'!$K$14)</f>
        <v>0.96814404432132961</v>
      </c>
      <c r="L10" s="167">
        <f>IF('נספח א5 - G'!$K$14=0,"",'נספח א5 - G'!M14/'נספח א5 - G'!$K$14)</f>
        <v>1.662049861495845E-2</v>
      </c>
      <c r="M10" s="167">
        <f>IF('נספח א5 - G'!$K$14=0,"",'נספח א5 - G'!N14/'נספח א5 - G'!$K$14)</f>
        <v>4.1551246537396124E-3</v>
      </c>
      <c r="N10" s="167">
        <f>IF('נספח א5 - G'!$K$14=0,"",'נספח א5 - G'!O14/'נספח א5 - G'!$K$14)</f>
        <v>2.7700831024930748E-3</v>
      </c>
      <c r="O10" s="167">
        <f>IF('נספח א5 - G'!$K$14=0,"",'נספח א5 - G'!P14/'נספח א5 - G'!$K$14)</f>
        <v>1.3850415512465374E-3</v>
      </c>
      <c r="P10" s="167">
        <f>IF('נספח א5 - G'!$K$14=0,"",'נספח א5 - G'!Q14/'נספח א5 - G'!$K$14)</f>
        <v>6.9252077562326868E-3</v>
      </c>
      <c r="Q10" s="167">
        <f>IF('נספח א5 - G'!$R$14=0,"",'נספח א5 - G'!R14/'נספח א5 - G'!$R$14)</f>
        <v>1</v>
      </c>
      <c r="R10" s="167">
        <f>IF('נספח א5 - G'!$R$14=0,"",'נספח א5 - G'!S14/'נספח א5 - G'!$R$14)</f>
        <v>0.57706093189964158</v>
      </c>
      <c r="S10" s="167">
        <f>IF('נספח א5 - G'!$R$14=0,"",'נספח א5 - G'!T14/'נספח א5 - G'!$R$14)</f>
        <v>0.13978494623655913</v>
      </c>
      <c r="T10" s="167">
        <f>IF('נספח א5 - G'!$R$14=0,"",'נספח א5 - G'!U14/'נספח א5 - G'!$R$14)</f>
        <v>0.24372759856630824</v>
      </c>
      <c r="U10" s="167">
        <f>IF('נספח א5 - G'!$R$14=0,"",'נספח א5 - G'!V14/'נספח א5 - G'!$R$14)</f>
        <v>1.4336917562724014E-2</v>
      </c>
      <c r="V10" s="167">
        <f>IF('נספח א5 - G'!$R$14=0,"",'נספח א5 - G'!W14/'נספח א5 - G'!$R$14)</f>
        <v>0</v>
      </c>
      <c r="W10" s="168">
        <f>IF('נספח א5 - G'!$R$14=0,"",'נספח א5 - G'!X14/'נספח א5 - G'!$R$14)</f>
        <v>2.5089605734767026E-2</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workbookViewId="0">
      <selection activeCell="C13" sqref="C13 F13"/>
    </sheetView>
  </sheetViews>
  <sheetFormatPr defaultColWidth="9.1796875" defaultRowHeight="12.5" x14ac:dyDescent="0.25"/>
  <cols>
    <col min="1" max="1" width="3.81640625" style="283" customWidth="1"/>
    <col min="2" max="2" width="63.26953125" style="283" customWidth="1"/>
    <col min="3" max="3" width="11.453125" style="283" customWidth="1"/>
    <col min="4" max="4" width="11.81640625" style="283" customWidth="1"/>
    <col min="5" max="5" width="23.26953125" style="283" customWidth="1"/>
    <col min="6" max="8" width="9.1796875" style="283"/>
    <col min="9" max="9" width="10.453125" style="283" customWidth="1"/>
    <col min="10" max="10" width="25.1796875" style="283" customWidth="1"/>
    <col min="11" max="12" width="9.1796875" style="283"/>
    <col min="13" max="13" width="10.1796875" style="283" customWidth="1"/>
    <col min="14" max="16384" width="9.1796875" style="283"/>
  </cols>
  <sheetData>
    <row r="2" spans="1:26" ht="21" customHeight="1" x14ac:dyDescent="0.35">
      <c r="A2" s="192" t="s">
        <v>383</v>
      </c>
      <c r="B2" s="192"/>
      <c r="C2" s="192"/>
      <c r="D2" s="192"/>
      <c r="E2" s="192"/>
      <c r="F2" s="192"/>
      <c r="G2" s="192"/>
      <c r="H2" s="192"/>
      <c r="I2" s="192"/>
      <c r="J2" s="192"/>
      <c r="K2" s="192"/>
      <c r="L2" s="192"/>
      <c r="M2" s="282"/>
    </row>
    <row r="3" spans="1:26" ht="17.25" customHeight="1" x14ac:dyDescent="0.4">
      <c r="A3" s="290" t="s">
        <v>384</v>
      </c>
      <c r="B3" s="301" t="s">
        <v>385</v>
      </c>
      <c r="C3" s="301"/>
      <c r="D3" s="301"/>
      <c r="E3" s="301"/>
      <c r="F3" s="302" t="s">
        <v>386</v>
      </c>
      <c r="G3" s="303"/>
      <c r="H3" s="303"/>
      <c r="I3" s="303"/>
      <c r="J3" s="193"/>
      <c r="K3" s="193"/>
      <c r="L3" s="193"/>
      <c r="M3" s="193"/>
    </row>
    <row r="4" spans="1:26" ht="15.5" x14ac:dyDescent="0.3">
      <c r="A4" s="194" t="s">
        <v>387</v>
      </c>
      <c r="B4" s="304" t="s">
        <v>407</v>
      </c>
      <c r="C4" s="301"/>
      <c r="D4" s="301"/>
      <c r="E4" s="301"/>
      <c r="F4" s="301"/>
      <c r="G4" s="301"/>
      <c r="H4" s="301"/>
      <c r="I4" s="301"/>
      <c r="J4" s="301"/>
      <c r="K4" s="301"/>
      <c r="L4" s="301"/>
      <c r="M4" s="301"/>
    </row>
    <row r="5" spans="1:26" ht="15.5" x14ac:dyDescent="0.3">
      <c r="A5" s="194" t="s">
        <v>388</v>
      </c>
      <c r="B5" s="301" t="s">
        <v>389</v>
      </c>
      <c r="C5" s="301"/>
      <c r="D5" s="301"/>
      <c r="E5" s="301"/>
      <c r="F5" s="301"/>
      <c r="G5" s="301"/>
      <c r="H5" s="301"/>
      <c r="I5" s="301"/>
      <c r="J5" s="301"/>
      <c r="K5" s="301"/>
      <c r="L5" s="301"/>
      <c r="M5" s="301"/>
    </row>
    <row r="6" spans="1:26" ht="15.5" x14ac:dyDescent="0.3">
      <c r="A6" s="194" t="s">
        <v>390</v>
      </c>
      <c r="B6" s="301" t="s">
        <v>391</v>
      </c>
      <c r="C6" s="301"/>
      <c r="D6" s="301"/>
      <c r="E6" s="301"/>
      <c r="F6" s="301"/>
      <c r="G6" s="301"/>
      <c r="H6" s="301"/>
      <c r="I6" s="301"/>
      <c r="J6" s="301"/>
      <c r="K6" s="301"/>
      <c r="L6" s="301"/>
      <c r="M6" s="301"/>
    </row>
    <row r="7" spans="1:26" ht="13.5" customHeight="1" x14ac:dyDescent="0.25">
      <c r="A7" s="194" t="s">
        <v>392</v>
      </c>
      <c r="B7" s="301" t="s">
        <v>393</v>
      </c>
      <c r="C7" s="301"/>
      <c r="D7" s="301"/>
      <c r="E7" s="301"/>
      <c r="F7" s="301"/>
      <c r="G7" s="301"/>
      <c r="H7" s="301"/>
      <c r="I7" s="301"/>
      <c r="J7" s="301"/>
      <c r="K7" s="301"/>
      <c r="L7" s="301"/>
      <c r="M7" s="301"/>
    </row>
    <row r="8" spans="1:26" ht="16.5" customHeight="1" x14ac:dyDescent="0.25">
      <c r="A8" s="291"/>
      <c r="B8" s="301"/>
      <c r="C8" s="301"/>
      <c r="D8" s="301"/>
      <c r="E8" s="301"/>
      <c r="F8" s="301"/>
      <c r="G8" s="301"/>
      <c r="H8" s="301"/>
      <c r="I8" s="301"/>
      <c r="J8" s="301"/>
      <c r="K8" s="301"/>
      <c r="L8" s="301"/>
      <c r="M8" s="301"/>
    </row>
    <row r="9" spans="1:26" ht="16.5" customHeight="1" x14ac:dyDescent="0.3">
      <c r="A9" s="194" t="s">
        <v>466</v>
      </c>
      <c r="B9" s="301" t="s">
        <v>467</v>
      </c>
      <c r="C9" s="301"/>
      <c r="D9" s="301"/>
      <c r="E9" s="301"/>
      <c r="F9" s="282"/>
      <c r="G9" s="282"/>
      <c r="H9" s="282"/>
      <c r="I9" s="282"/>
      <c r="J9" s="282"/>
      <c r="K9" s="282"/>
      <c r="L9" s="282"/>
      <c r="M9" s="282"/>
    </row>
    <row r="11" spans="1:26" ht="13" thickBot="1" x14ac:dyDescent="0.3"/>
    <row r="12" spans="1:26" ht="41.25" customHeight="1" thickBot="1" x14ac:dyDescent="0.35">
      <c r="B12" s="284" t="s">
        <v>394</v>
      </c>
      <c r="C12" s="285" t="s">
        <v>395</v>
      </c>
      <c r="D12" s="286" t="s">
        <v>396</v>
      </c>
      <c r="E12" s="287" t="s">
        <v>397</v>
      </c>
      <c r="F12" s="287" t="s">
        <v>398</v>
      </c>
      <c r="G12" s="288" t="s">
        <v>399</v>
      </c>
      <c r="H12" s="296" t="s">
        <v>400</v>
      </c>
      <c r="I12" s="296"/>
      <c r="J12" s="297"/>
    </row>
    <row r="13" spans="1:26" ht="18.75" customHeight="1" thickBot="1" x14ac:dyDescent="0.3">
      <c r="B13" s="195" t="s">
        <v>254</v>
      </c>
      <c r="C13" s="289">
        <f>VLOOKUP(B13,'רשימת גופים'!A3:B230,2,0)</f>
        <v>513741017</v>
      </c>
      <c r="D13" s="208" t="s">
        <v>468</v>
      </c>
      <c r="E13" s="209" t="s">
        <v>469</v>
      </c>
      <c r="F13" s="209">
        <v>2016</v>
      </c>
      <c r="G13" s="280" t="s">
        <v>457</v>
      </c>
      <c r="H13" s="298" t="str">
        <f>CONCATENATE("netunim","_",C13,"_",F13,".xlsx")</f>
        <v>netunim_513741017_2016.xlsx</v>
      </c>
      <c r="I13" s="299"/>
      <c r="J13" s="300"/>
      <c r="Z13" s="10" t="s">
        <v>448</v>
      </c>
    </row>
    <row r="15" spans="1:26" ht="13" x14ac:dyDescent="0.3">
      <c r="B15" s="281" t="s">
        <v>435</v>
      </c>
      <c r="C15" s="292"/>
      <c r="D15" s="292"/>
    </row>
    <row r="16" spans="1:26" x14ac:dyDescent="0.25">
      <c r="B16" s="293" t="s">
        <v>434</v>
      </c>
      <c r="C16" s="292"/>
      <c r="D16" s="292"/>
    </row>
    <row r="17" spans="2:4" x14ac:dyDescent="0.25">
      <c r="B17" s="255" t="s">
        <v>465</v>
      </c>
      <c r="C17" s="292"/>
      <c r="D17" s="292"/>
    </row>
    <row r="18" spans="2:4" x14ac:dyDescent="0.25">
      <c r="B18" s="255" t="s">
        <v>422</v>
      </c>
      <c r="C18" s="292"/>
      <c r="D18" s="292" t="s">
        <v>416</v>
      </c>
    </row>
    <row r="19" spans="2:4" x14ac:dyDescent="0.25">
      <c r="B19" s="255" t="s">
        <v>423</v>
      </c>
      <c r="C19" s="292"/>
      <c r="D19" s="292" t="s">
        <v>417</v>
      </c>
    </row>
    <row r="20" spans="2:4" x14ac:dyDescent="0.25">
      <c r="B20" s="255" t="s">
        <v>424</v>
      </c>
      <c r="C20" s="292"/>
      <c r="D20" s="292" t="s">
        <v>418</v>
      </c>
    </row>
    <row r="21" spans="2:4" x14ac:dyDescent="0.25">
      <c r="B21" s="255" t="s">
        <v>425</v>
      </c>
      <c r="C21" s="292"/>
      <c r="D21" s="292" t="s">
        <v>436</v>
      </c>
    </row>
    <row r="22" spans="2:4" x14ac:dyDescent="0.25">
      <c r="B22" s="255" t="s">
        <v>426</v>
      </c>
      <c r="C22" s="292"/>
      <c r="D22" s="292" t="s">
        <v>437</v>
      </c>
    </row>
    <row r="23" spans="2:4" x14ac:dyDescent="0.25">
      <c r="B23" s="255" t="s">
        <v>427</v>
      </c>
      <c r="C23" s="292"/>
      <c r="D23" s="292" t="s">
        <v>438</v>
      </c>
    </row>
    <row r="24" spans="2:4" x14ac:dyDescent="0.25">
      <c r="B24" s="255" t="s">
        <v>428</v>
      </c>
      <c r="C24" s="292"/>
      <c r="D24" s="292" t="s">
        <v>440</v>
      </c>
    </row>
    <row r="25" spans="2:4" x14ac:dyDescent="0.25">
      <c r="B25" s="255" t="s">
        <v>429</v>
      </c>
      <c r="C25" s="292"/>
      <c r="D25" s="292" t="s">
        <v>439</v>
      </c>
    </row>
    <row r="26" spans="2:4" x14ac:dyDescent="0.25">
      <c r="B26" s="255" t="s">
        <v>430</v>
      </c>
      <c r="C26" s="292"/>
      <c r="D26" s="292" t="s">
        <v>441</v>
      </c>
    </row>
    <row r="27" spans="2:4" x14ac:dyDescent="0.25">
      <c r="B27" s="255" t="s">
        <v>431</v>
      </c>
      <c r="C27" s="292"/>
      <c r="D27" s="292" t="s">
        <v>419</v>
      </c>
    </row>
    <row r="28" spans="2:4" x14ac:dyDescent="0.25">
      <c r="B28" s="255" t="s">
        <v>432</v>
      </c>
      <c r="C28" s="292"/>
      <c r="D28" s="292" t="s">
        <v>462</v>
      </c>
    </row>
    <row r="29" spans="2:4" x14ac:dyDescent="0.25">
      <c r="B29" s="255" t="s">
        <v>433</v>
      </c>
      <c r="C29" s="292"/>
      <c r="D29" s="292" t="s">
        <v>420</v>
      </c>
    </row>
    <row r="30" spans="2:4" x14ac:dyDescent="0.25">
      <c r="B30" s="255" t="s">
        <v>449</v>
      </c>
      <c r="C30" s="292"/>
      <c r="D30" s="292" t="s">
        <v>442</v>
      </c>
    </row>
    <row r="31" spans="2:4" x14ac:dyDescent="0.25">
      <c r="B31" s="255" t="s">
        <v>450</v>
      </c>
      <c r="C31" s="292"/>
      <c r="D31" s="292" t="s">
        <v>443</v>
      </c>
    </row>
    <row r="32" spans="2:4" x14ac:dyDescent="0.25">
      <c r="B32" s="255" t="s">
        <v>451</v>
      </c>
      <c r="C32" s="292"/>
      <c r="D32" s="292" t="s">
        <v>444</v>
      </c>
    </row>
    <row r="33" spans="2:4" x14ac:dyDescent="0.25">
      <c r="B33" s="255" t="s">
        <v>452</v>
      </c>
      <c r="C33" s="292"/>
      <c r="D33" s="292" t="s">
        <v>445</v>
      </c>
    </row>
    <row r="34" spans="2:4" x14ac:dyDescent="0.25">
      <c r="B34" s="255" t="s">
        <v>453</v>
      </c>
      <c r="C34" s="292"/>
      <c r="D34" s="292" t="s">
        <v>446</v>
      </c>
    </row>
    <row r="35" spans="2:4" x14ac:dyDescent="0.25">
      <c r="B35" s="255" t="s">
        <v>454</v>
      </c>
      <c r="C35" s="292"/>
      <c r="D35" s="292"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F3" r:id="rId1" xr:uid="{00000000-0004-0000-0100-000000000000}"/>
    <hyperlink ref="B15" location="הוראות!A1" display="חזרה"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 ref="B17" location="'רשימת גופים'!A1" display="רשימת גופים"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הוראות!B34</f>
        <v>נספח ב5 - מדדי בקשות להעברת כספים בין קופות גמל או בין מסלולי השקעה (פנסיה)</v>
      </c>
    </row>
    <row r="2" spans="2:23" ht="20.5" x14ac:dyDescent="0.3">
      <c r="B2" s="242" t="str">
        <f>הוראות!B13</f>
        <v>איילון חברה לניהול קופות גמל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6" x14ac:dyDescent="0.3">
      <c r="B10" s="77" t="s">
        <v>173</v>
      </c>
      <c r="C10" s="167">
        <f>IF('נספח א5 - P'!$D$14=0,"",'נספח א5 - P'!D14/'נספח א5 - P'!$D$14)</f>
        <v>1</v>
      </c>
      <c r="D10" s="167">
        <f>IF('נספח א5 - P'!$D$14=0,"",'נספח א5 - P'!E14/'נספח א5 - P'!$D$14)</f>
        <v>8.3256183044570831E-2</v>
      </c>
      <c r="E10" s="167">
        <f>IF('נספח א5 - P'!$D$14=0,"",'נספח א5 - P'!F14/'נספח א5 - P'!$D$14)</f>
        <v>4.5232112154476922E-2</v>
      </c>
      <c r="F10" s="167">
        <f>IF('נספח א5 - P'!$D$14=0,"",'נספח א5 - P'!G14/'נספח א5 - P'!$D$14)</f>
        <v>8.9802936119560903E-2</v>
      </c>
      <c r="G10" s="167">
        <f>IF('נספח א5 - P'!$D$14=0,"",'נספח א5 - P'!H14/'נספח א5 - P'!$D$14)</f>
        <v>0.20275095886787461</v>
      </c>
      <c r="H10" s="167">
        <f>IF('נספח א5 - P'!$D$14=0,"",'נספח א5 - P'!I14/'נספח א5 - P'!$D$14)</f>
        <v>0.15050919190583256</v>
      </c>
      <c r="I10" s="167">
        <f>IF('נספח א5 - P'!$D$14=0,"",'נספח א5 - P'!J14/'נספח א5 - P'!$D$14)</f>
        <v>0.42844861790768418</v>
      </c>
      <c r="J10" s="167">
        <f>IF('נספח א5 - P'!$K$14=0,"",'נספח א5 - P'!K14/'נספח א5 - P'!$K$14)</f>
        <v>1</v>
      </c>
      <c r="K10" s="167">
        <f>IF('נספח א5 - P'!$K$14=0,"",'נספח א5 - P'!L14/'נספח א5 - P'!$K$14)</f>
        <v>0.71547190700249097</v>
      </c>
      <c r="L10" s="167">
        <f>IF('נספח א5 - P'!$K$14=0,"",'נספח א5 - P'!M14/'נספח א5 - P'!$K$14)</f>
        <v>0.28009964018820926</v>
      </c>
      <c r="M10" s="167">
        <f>IF('נספח א5 - P'!$K$14=0,"",'נספח א5 - P'!N14/'נספח א5 - P'!$K$14)</f>
        <v>3.0445613063935788E-3</v>
      </c>
      <c r="N10" s="167">
        <f>IF('נספח א5 - P'!$K$14=0,"",'נספח א5 - P'!O14/'נספח א5 - P'!$K$14)</f>
        <v>0</v>
      </c>
      <c r="O10" s="167">
        <f>IF('נספח א5 - P'!$K$14=0,"",'נספח א5 - P'!P14/'נספח א5 - P'!$K$14)</f>
        <v>0</v>
      </c>
      <c r="P10" s="167">
        <f>IF('נספח א5 - P'!$K$14=0,"",'נספח א5 - P'!Q14/'נספח א5 - P'!$K$14)</f>
        <v>1.3838915029061722E-3</v>
      </c>
      <c r="Q10" s="167">
        <f>IF('נספח א5 - P'!$R$14=0,"",'נספח א5 - P'!R14/'נספח א5 - P'!$R$14)</f>
        <v>1</v>
      </c>
      <c r="R10" s="167">
        <f>IF('נספח א5 - P'!$R$14=0,"",'נספח א5 - P'!S14/'נספח א5 - P'!$R$14)</f>
        <v>0.20384334711748966</v>
      </c>
      <c r="S10" s="167">
        <f>IF('נספח א5 - P'!$R$14=0,"",'נספח א5 - P'!T14/'נספח א5 - P'!$R$14)</f>
        <v>0.23279007540744345</v>
      </c>
      <c r="T10" s="167">
        <f>IF('נספח א5 - P'!$R$14=0,"",'נספח א5 - P'!U14/'נספח א5 - P'!$R$14)</f>
        <v>0.35684748236438824</v>
      </c>
      <c r="U10" s="167">
        <f>IF('נספח א5 - P'!$R$14=0,"",'נספח א5 - P'!V14/'נספח א5 - P'!$R$14)</f>
        <v>0.11481391388956458</v>
      </c>
      <c r="V10" s="167">
        <f>IF('נספח א5 - P'!$R$14=0,"",'נספח א5 - P'!W14/'נספח א5 - P'!$R$14)</f>
        <v>3.454147409389443E-2</v>
      </c>
      <c r="W10" s="168">
        <f>IF('נספח א5 - P'!$R$14=0,"",'נספח א5 - P'!X14/'נספח א5 - P'!$R$14)</f>
        <v>5.7163707127219653E-2</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indexed="44"/>
  </sheetPr>
  <dimension ref="B1:W17"/>
  <sheetViews>
    <sheetView rightToLeft="1" workbookViewId="0">
      <selection activeCell="B4" sqref="B4"/>
    </sheetView>
  </sheetViews>
  <sheetFormatPr defaultColWidth="9.1796875" defaultRowHeight="13" x14ac:dyDescent="0.3"/>
  <cols>
    <col min="1" max="1" width="1.54296875" style="56" customWidth="1"/>
    <col min="2" max="2" width="21" style="55" customWidth="1"/>
    <col min="3" max="16" width="6" style="55" customWidth="1"/>
    <col min="17" max="23" width="6" style="56" customWidth="1"/>
    <col min="24" max="16384" width="9.1796875" style="56"/>
  </cols>
  <sheetData>
    <row r="1" spans="2:23" ht="18" x14ac:dyDescent="0.4">
      <c r="B1" s="211" t="str">
        <f>הוראות!B35</f>
        <v>נספח ב5 - מדדי בקשות להעברת כספים בין קופות גמל או בין מסלולי השקעה (ביטוח)</v>
      </c>
    </row>
    <row r="2" spans="2:23" ht="20.5" x14ac:dyDescent="0.3">
      <c r="B2" s="242" t="str">
        <f>הוראות!B13</f>
        <v>איילון חברה לניהול קופות גמל בע"מ</v>
      </c>
    </row>
    <row r="3" spans="2:23" ht="15.5" x14ac:dyDescent="0.35">
      <c r="B3" s="241" t="str">
        <f>CONCATENATE(הוראות!Z13,הוראות!F13)</f>
        <v>הנתונים ביחידות בודדות לשנת 2016</v>
      </c>
    </row>
    <row r="4" spans="2:23" ht="18" x14ac:dyDescent="0.4">
      <c r="B4" s="240" t="s">
        <v>435</v>
      </c>
      <c r="I4" s="58" t="s">
        <v>176</v>
      </c>
    </row>
    <row r="5" spans="2:23" ht="14" x14ac:dyDescent="0.3">
      <c r="B5" s="57"/>
    </row>
    <row r="6" spans="2:23" x14ac:dyDescent="0.3">
      <c r="B6" s="59"/>
    </row>
    <row r="7" spans="2:23" ht="24.75" customHeight="1" x14ac:dyDescent="0.3">
      <c r="B7" s="348" t="s">
        <v>195</v>
      </c>
      <c r="C7" s="351" t="s">
        <v>177</v>
      </c>
      <c r="D7" s="352"/>
      <c r="E7" s="352"/>
      <c r="F7" s="352"/>
      <c r="G7" s="352"/>
      <c r="H7" s="352"/>
      <c r="I7" s="353"/>
      <c r="J7" s="351" t="s">
        <v>178</v>
      </c>
      <c r="K7" s="352"/>
      <c r="L7" s="352"/>
      <c r="M7" s="352"/>
      <c r="N7" s="352"/>
      <c r="O7" s="352"/>
      <c r="P7" s="353"/>
      <c r="Q7" s="351" t="s">
        <v>179</v>
      </c>
      <c r="R7" s="352"/>
      <c r="S7" s="352"/>
      <c r="T7" s="352"/>
      <c r="U7" s="352"/>
      <c r="V7" s="352"/>
      <c r="W7" s="353"/>
    </row>
    <row r="8" spans="2:23" ht="39" customHeight="1" x14ac:dyDescent="0.3">
      <c r="B8" s="349"/>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3">
      <c r="B9" s="350"/>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6" x14ac:dyDescent="0.3">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3">
      <c r="B12" s="407" t="s">
        <v>196</v>
      </c>
      <c r="C12" s="407"/>
      <c r="D12" s="407"/>
      <c r="E12" s="407"/>
      <c r="F12" s="407"/>
      <c r="G12" s="407"/>
      <c r="H12" s="407"/>
      <c r="I12" s="407"/>
      <c r="J12" s="407"/>
      <c r="K12" s="407"/>
      <c r="L12" s="407"/>
      <c r="M12" s="407"/>
      <c r="N12" s="407"/>
      <c r="O12" s="407"/>
      <c r="P12" s="407"/>
    </row>
    <row r="13" spans="2:23" ht="30.75" customHeight="1" x14ac:dyDescent="0.3">
      <c r="B13" s="406" t="s">
        <v>197</v>
      </c>
      <c r="C13" s="406"/>
      <c r="D13" s="406"/>
      <c r="E13" s="406"/>
      <c r="F13" s="406"/>
      <c r="G13" s="406"/>
      <c r="H13" s="406"/>
      <c r="I13" s="406"/>
      <c r="J13" s="406"/>
      <c r="K13" s="406"/>
      <c r="L13" s="406"/>
      <c r="M13" s="406"/>
      <c r="N13" s="406"/>
      <c r="O13" s="406"/>
      <c r="P13" s="406"/>
    </row>
    <row r="14" spans="2:23" ht="30.75" customHeight="1" x14ac:dyDescent="0.3">
      <c r="B14" s="405" t="s">
        <v>200</v>
      </c>
      <c r="C14" s="405"/>
      <c r="D14" s="405"/>
      <c r="E14" s="405"/>
      <c r="F14" s="405"/>
      <c r="G14" s="405"/>
      <c r="H14" s="405"/>
      <c r="I14" s="405"/>
      <c r="J14" s="405"/>
      <c r="K14" s="405"/>
      <c r="L14" s="405"/>
      <c r="M14" s="405"/>
      <c r="N14" s="405"/>
      <c r="O14" s="405"/>
      <c r="P14" s="405"/>
    </row>
    <row r="15" spans="2:23" ht="31.5" customHeight="1" x14ac:dyDescent="0.3">
      <c r="B15" s="405" t="s">
        <v>201</v>
      </c>
      <c r="C15" s="405"/>
      <c r="D15" s="405"/>
      <c r="E15" s="405"/>
      <c r="F15" s="405"/>
      <c r="G15" s="405"/>
      <c r="H15" s="405"/>
      <c r="I15" s="405"/>
      <c r="J15" s="405"/>
      <c r="K15" s="405"/>
      <c r="L15" s="405"/>
      <c r="M15" s="405"/>
      <c r="N15" s="405"/>
      <c r="O15" s="405"/>
      <c r="P15" s="405"/>
    </row>
    <row r="16" spans="2:23" ht="30.75" customHeight="1" x14ac:dyDescent="0.3">
      <c r="B16" s="405" t="s">
        <v>202</v>
      </c>
      <c r="C16" s="405"/>
      <c r="D16" s="405"/>
      <c r="E16" s="405"/>
      <c r="F16" s="405"/>
      <c r="G16" s="405"/>
      <c r="H16" s="405"/>
      <c r="I16" s="405"/>
      <c r="J16" s="405"/>
      <c r="K16" s="405"/>
      <c r="L16" s="405"/>
      <c r="M16" s="405"/>
      <c r="N16" s="405"/>
      <c r="O16" s="405"/>
      <c r="P16" s="405"/>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tabColor indexed="14"/>
  </sheetPr>
  <dimension ref="A1:N47"/>
  <sheetViews>
    <sheetView rightToLeft="1" zoomScaleNormal="100" workbookViewId="0">
      <selection activeCell="B3" sqref="B3"/>
    </sheetView>
  </sheetViews>
  <sheetFormatPr defaultColWidth="9.1796875" defaultRowHeight="12.5" x14ac:dyDescent="0.25"/>
  <cols>
    <col min="1" max="1" width="4" style="8" customWidth="1"/>
    <col min="2" max="2" width="31.453125" style="8" customWidth="1"/>
    <col min="3" max="4" width="7.7265625" style="8" customWidth="1"/>
    <col min="5" max="5" width="7.54296875" style="8" customWidth="1"/>
    <col min="6" max="6" width="7.7265625" style="8" customWidth="1"/>
    <col min="7" max="7" width="7.453125" style="8" customWidth="1"/>
    <col min="8" max="10" width="7.7265625" style="8" customWidth="1"/>
    <col min="11" max="11" width="7.26953125" style="8" customWidth="1"/>
    <col min="12" max="14" width="7.7265625" style="8" customWidth="1"/>
    <col min="15" max="15" width="8.54296875" style="8" customWidth="1"/>
    <col min="16" max="16384" width="9.1796875" style="8"/>
  </cols>
  <sheetData>
    <row r="1" spans="1:14" ht="18" x14ac:dyDescent="0.4">
      <c r="A1" s="176" t="s">
        <v>203</v>
      </c>
    </row>
    <row r="3" spans="1:14" x14ac:dyDescent="0.25">
      <c r="B3" s="240" t="s">
        <v>435</v>
      </c>
    </row>
    <row r="4" spans="1:14" ht="13" x14ac:dyDescent="0.25">
      <c r="B4" s="11"/>
      <c r="C4" s="408" t="s">
        <v>96</v>
      </c>
      <c r="D4" s="409"/>
      <c r="E4" s="409"/>
      <c r="F4" s="409"/>
      <c r="G4" s="409"/>
      <c r="H4" s="409"/>
      <c r="I4" s="409"/>
      <c r="J4" s="409"/>
      <c r="K4" s="409"/>
      <c r="L4" s="409"/>
      <c r="M4" s="409"/>
      <c r="N4" s="410"/>
    </row>
    <row r="5" spans="1:14" ht="13" x14ac:dyDescent="0.25">
      <c r="B5" s="11"/>
      <c r="C5" s="411" t="s">
        <v>105</v>
      </c>
      <c r="D5" s="412"/>
      <c r="E5" s="412"/>
      <c r="F5" s="412"/>
      <c r="G5" s="412"/>
      <c r="H5" s="413"/>
      <c r="I5" s="411" t="s">
        <v>106</v>
      </c>
      <c r="J5" s="412"/>
      <c r="K5" s="412"/>
      <c r="L5" s="412"/>
      <c r="M5" s="412"/>
      <c r="N5" s="413"/>
    </row>
    <row r="6" spans="1:14" ht="13" x14ac:dyDescent="0.25">
      <c r="B6" s="11"/>
      <c r="C6" s="414" t="s">
        <v>204</v>
      </c>
      <c r="D6" s="416" t="s">
        <v>40</v>
      </c>
      <c r="E6" s="417"/>
      <c r="F6" s="417"/>
      <c r="G6" s="417"/>
      <c r="H6" s="418"/>
      <c r="I6" s="414" t="s">
        <v>204</v>
      </c>
      <c r="J6" s="416" t="s">
        <v>40</v>
      </c>
      <c r="K6" s="417"/>
      <c r="L6" s="417"/>
      <c r="M6" s="417"/>
      <c r="N6" s="418"/>
    </row>
    <row r="7" spans="1:14" ht="26" x14ac:dyDescent="0.25">
      <c r="B7" s="419" t="s">
        <v>41</v>
      </c>
      <c r="C7" s="415"/>
      <c r="D7" s="12" t="s">
        <v>47</v>
      </c>
      <c r="E7" s="12" t="s">
        <v>404</v>
      </c>
      <c r="F7" s="12" t="s">
        <v>405</v>
      </c>
      <c r="G7" s="12" t="s">
        <v>406</v>
      </c>
      <c r="H7" s="210" t="s">
        <v>48</v>
      </c>
      <c r="I7" s="415"/>
      <c r="J7" s="12" t="s">
        <v>47</v>
      </c>
      <c r="K7" s="12" t="s">
        <v>404</v>
      </c>
      <c r="L7" s="12" t="s">
        <v>405</v>
      </c>
      <c r="M7" s="12" t="s">
        <v>406</v>
      </c>
      <c r="N7" s="210" t="s">
        <v>48</v>
      </c>
    </row>
    <row r="8" spans="1:14" ht="13" x14ac:dyDescent="0.25">
      <c r="B8" s="420"/>
      <c r="C8" s="14" t="s">
        <v>49</v>
      </c>
      <c r="D8" s="15" t="s">
        <v>50</v>
      </c>
      <c r="E8" s="15" t="s">
        <v>51</v>
      </c>
      <c r="F8" s="15" t="s">
        <v>52</v>
      </c>
      <c r="G8" s="15" t="s">
        <v>53</v>
      </c>
      <c r="H8" s="16" t="s">
        <v>54</v>
      </c>
      <c r="I8" s="17" t="s">
        <v>55</v>
      </c>
      <c r="J8" s="18" t="s">
        <v>56</v>
      </c>
      <c r="K8" s="18" t="s">
        <v>57</v>
      </c>
      <c r="L8" s="18" t="s">
        <v>58</v>
      </c>
      <c r="M8" s="18" t="s">
        <v>59</v>
      </c>
      <c r="N8" s="19" t="s">
        <v>60</v>
      </c>
    </row>
    <row r="9" spans="1:14" ht="13" x14ac:dyDescent="0.3">
      <c r="A9" s="20" t="s">
        <v>79</v>
      </c>
      <c r="B9" s="21" t="s">
        <v>80</v>
      </c>
      <c r="C9" s="38"/>
      <c r="D9" s="39"/>
      <c r="E9" s="39"/>
      <c r="F9" s="39"/>
      <c r="G9" s="39"/>
      <c r="H9" s="40"/>
      <c r="I9" s="38"/>
      <c r="J9" s="39"/>
      <c r="K9" s="39"/>
      <c r="L9" s="39"/>
      <c r="M9" s="39"/>
      <c r="N9" s="40"/>
    </row>
    <row r="10" spans="1:14" ht="13.5" customHeight="1" x14ac:dyDescent="0.3">
      <c r="A10" s="22">
        <v>1</v>
      </c>
      <c r="B10" s="23" t="s">
        <v>81</v>
      </c>
      <c r="C10" s="50">
        <v>0</v>
      </c>
      <c r="D10" s="41"/>
      <c r="E10" s="41"/>
      <c r="F10" s="41"/>
      <c r="G10" s="41"/>
      <c r="H10" s="42"/>
      <c r="I10" s="50">
        <v>0</v>
      </c>
      <c r="J10" s="41"/>
      <c r="K10" s="41"/>
      <c r="L10" s="41"/>
      <c r="M10" s="41"/>
      <c r="N10" s="42"/>
    </row>
    <row r="11" spans="1:14" ht="13.5" customHeight="1" x14ac:dyDescent="0.3">
      <c r="A11" s="22">
        <f>A10+1</f>
        <v>2</v>
      </c>
      <c r="B11" s="23" t="s">
        <v>82</v>
      </c>
      <c r="C11" s="50">
        <v>8000</v>
      </c>
      <c r="D11" s="41"/>
      <c r="E11" s="41"/>
      <c r="F11" s="41"/>
      <c r="G11" s="41"/>
      <c r="H11" s="42"/>
      <c r="I11" s="50">
        <v>8000</v>
      </c>
      <c r="J11" s="41"/>
      <c r="K11" s="41"/>
      <c r="L11" s="41"/>
      <c r="M11" s="41"/>
      <c r="N11" s="42"/>
    </row>
    <row r="12" spans="1:14" ht="13.5" customHeight="1" x14ac:dyDescent="0.3">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3">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3">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3">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3">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3">
      <c r="A17" s="22">
        <v>8</v>
      </c>
      <c r="B17" s="23" t="s">
        <v>88</v>
      </c>
      <c r="C17" s="50">
        <f>C10+C11-C16</f>
        <v>130</v>
      </c>
      <c r="D17" s="41"/>
      <c r="E17" s="41"/>
      <c r="F17" s="41"/>
      <c r="G17" s="41"/>
      <c r="H17" s="42"/>
      <c r="I17" s="50">
        <f>I10+I11-I16</f>
        <v>800</v>
      </c>
      <c r="J17" s="41"/>
      <c r="K17" s="41"/>
      <c r="L17" s="41"/>
      <c r="M17" s="41"/>
      <c r="N17" s="42"/>
    </row>
    <row r="18" spans="1:14" ht="13.5" customHeight="1" x14ac:dyDescent="0.3">
      <c r="A18" s="31" t="s">
        <v>89</v>
      </c>
      <c r="B18" s="180" t="s">
        <v>90</v>
      </c>
      <c r="C18" s="46"/>
      <c r="D18" s="41"/>
      <c r="E18" s="41"/>
      <c r="F18" s="41"/>
      <c r="G18" s="41"/>
      <c r="H18" s="42"/>
      <c r="I18" s="46"/>
      <c r="J18" s="41"/>
      <c r="K18" s="41"/>
      <c r="L18" s="41"/>
      <c r="M18" s="41"/>
      <c r="N18" s="42"/>
    </row>
    <row r="19" spans="1:14" ht="13.5" customHeight="1" x14ac:dyDescent="0.3">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3">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3">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3">
      <c r="A22" s="31" t="s">
        <v>92</v>
      </c>
      <c r="B22" s="180" t="s">
        <v>456</v>
      </c>
      <c r="C22" s="46"/>
      <c r="D22" s="41"/>
      <c r="E22" s="41"/>
      <c r="F22" s="41"/>
      <c r="G22" s="41"/>
      <c r="H22" s="42"/>
      <c r="I22" s="183"/>
      <c r="J22" s="41"/>
      <c r="K22" s="41"/>
      <c r="L22" s="41"/>
      <c r="M22" s="41"/>
      <c r="N22" s="42"/>
    </row>
    <row r="23" spans="1:14" ht="13.5" customHeight="1" x14ac:dyDescent="0.3">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3">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3">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3">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3">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 thickBot="1" x14ac:dyDescent="0.3"/>
    <row r="29" spans="1:14" ht="13" x14ac:dyDescent="0.3">
      <c r="A29" s="153"/>
      <c r="B29" s="386" t="s">
        <v>188</v>
      </c>
      <c r="C29" s="356"/>
      <c r="D29" s="356"/>
      <c r="E29" s="383" t="s">
        <v>96</v>
      </c>
      <c r="F29" s="384"/>
      <c r="G29" s="384"/>
      <c r="H29" s="384"/>
      <c r="I29" s="384"/>
      <c r="J29" s="385"/>
    </row>
    <row r="30" spans="1:14" ht="26" x14ac:dyDescent="0.3">
      <c r="A30" s="154"/>
      <c r="B30" s="359"/>
      <c r="C30" s="359"/>
      <c r="D30" s="359"/>
      <c r="E30" s="88" t="s">
        <v>192</v>
      </c>
      <c r="F30" s="12" t="s">
        <v>47</v>
      </c>
      <c r="G30" s="12" t="s">
        <v>404</v>
      </c>
      <c r="H30" s="12" t="s">
        <v>405</v>
      </c>
      <c r="I30" s="12" t="s">
        <v>406</v>
      </c>
      <c r="J30" s="210" t="s">
        <v>48</v>
      </c>
    </row>
    <row r="31" spans="1:14" ht="13.5" thickBot="1" x14ac:dyDescent="0.3">
      <c r="A31" s="155"/>
      <c r="B31" s="362"/>
      <c r="C31" s="362"/>
      <c r="D31" s="362"/>
      <c r="E31" s="91" t="s">
        <v>49</v>
      </c>
      <c r="F31" s="92" t="s">
        <v>50</v>
      </c>
      <c r="G31" s="93" t="s">
        <v>51</v>
      </c>
      <c r="H31" s="93" t="s">
        <v>52</v>
      </c>
      <c r="I31" s="93" t="s">
        <v>53</v>
      </c>
      <c r="J31" s="94" t="s">
        <v>54</v>
      </c>
    </row>
    <row r="32" spans="1:14" ht="13" x14ac:dyDescent="0.3">
      <c r="A32" s="155" t="s">
        <v>79</v>
      </c>
      <c r="B32" s="389" t="s">
        <v>80</v>
      </c>
      <c r="C32" s="390"/>
      <c r="D32" s="390"/>
      <c r="E32" s="160"/>
      <c r="F32" s="161"/>
      <c r="G32" s="162"/>
      <c r="H32" s="162"/>
      <c r="I32" s="162"/>
      <c r="J32" s="163"/>
    </row>
    <row r="33" spans="1:10" ht="13" x14ac:dyDescent="0.3">
      <c r="A33" s="108">
        <v>3</v>
      </c>
      <c r="B33" s="391" t="s">
        <v>83</v>
      </c>
      <c r="C33" s="392"/>
      <c r="D33" s="393"/>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ht="13" x14ac:dyDescent="0.3">
      <c r="A34" s="108">
        <v>4</v>
      </c>
      <c r="B34" s="391" t="s">
        <v>84</v>
      </c>
      <c r="C34" s="392"/>
      <c r="D34" s="393"/>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ht="13" x14ac:dyDescent="0.3">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ht="13" x14ac:dyDescent="0.3">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ht="13" x14ac:dyDescent="0.3">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ht="13" x14ac:dyDescent="0.3">
      <c r="A38" s="122" t="s">
        <v>89</v>
      </c>
      <c r="B38" s="403" t="s">
        <v>90</v>
      </c>
      <c r="C38" s="404"/>
      <c r="D38" s="404"/>
      <c r="E38" s="123"/>
      <c r="F38" s="124"/>
      <c r="G38" s="125"/>
      <c r="H38" s="125"/>
      <c r="I38" s="125"/>
      <c r="J38" s="126"/>
    </row>
    <row r="39" spans="1:10" ht="13" x14ac:dyDescent="0.3">
      <c r="A39" s="108">
        <v>1</v>
      </c>
      <c r="B39" s="391" t="s">
        <v>83</v>
      </c>
      <c r="C39" s="392"/>
      <c r="D39" s="393"/>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ht="13" x14ac:dyDescent="0.3">
      <c r="A40" s="108">
        <v>2</v>
      </c>
      <c r="B40" s="391" t="s">
        <v>84</v>
      </c>
      <c r="C40" s="392"/>
      <c r="D40" s="393"/>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ht="13" x14ac:dyDescent="0.3">
      <c r="A41" s="108">
        <v>3</v>
      </c>
      <c r="B41" s="394" t="s">
        <v>91</v>
      </c>
      <c r="C41" s="395"/>
      <c r="D41" s="395"/>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ht="13" x14ac:dyDescent="0.3">
      <c r="A42" s="122" t="s">
        <v>92</v>
      </c>
      <c r="B42" s="396" t="s">
        <v>456</v>
      </c>
      <c r="C42" s="397"/>
      <c r="D42" s="398"/>
      <c r="E42" s="123"/>
      <c r="F42" s="124"/>
      <c r="G42" s="125"/>
      <c r="H42" s="125"/>
      <c r="I42" s="125"/>
      <c r="J42" s="126"/>
    </row>
    <row r="43" spans="1:10" ht="13" x14ac:dyDescent="0.3">
      <c r="A43" s="108">
        <v>1</v>
      </c>
      <c r="B43" s="391" t="s">
        <v>83</v>
      </c>
      <c r="C43" s="392"/>
      <c r="D43" s="393"/>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ht="13" x14ac:dyDescent="0.3">
      <c r="A44" s="108">
        <v>2</v>
      </c>
      <c r="B44" s="391" t="s">
        <v>205</v>
      </c>
      <c r="C44" s="392"/>
      <c r="D44" s="393"/>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ht="13" x14ac:dyDescent="0.3">
      <c r="A45" s="108">
        <v>3</v>
      </c>
      <c r="B45" s="391" t="s">
        <v>93</v>
      </c>
      <c r="C45" s="392"/>
      <c r="D45" s="393"/>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ht="13" x14ac:dyDescent="0.3">
      <c r="A46" s="108">
        <v>4</v>
      </c>
      <c r="B46" s="394" t="s">
        <v>94</v>
      </c>
      <c r="C46" s="395"/>
      <c r="D46" s="395"/>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35">
      <c r="A47" s="140">
        <v>5</v>
      </c>
      <c r="B47" s="400" t="s">
        <v>95</v>
      </c>
      <c r="C47" s="401"/>
      <c r="D47" s="402"/>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xr:uid="{00000000-0004-0000-15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195"/>
  <sheetViews>
    <sheetView rightToLeft="1" topLeftCell="A88" workbookViewId="0">
      <selection activeCell="A110" sqref="A110"/>
    </sheetView>
  </sheetViews>
  <sheetFormatPr defaultRowHeight="12.5" x14ac:dyDescent="0.25"/>
  <cols>
    <col min="1" max="1" width="62.1796875" customWidth="1"/>
    <col min="2" max="2" width="14" customWidth="1"/>
  </cols>
  <sheetData>
    <row r="1" spans="1:9" x14ac:dyDescent="0.25">
      <c r="A1" s="240" t="s">
        <v>435</v>
      </c>
    </row>
    <row r="3" spans="1:9" ht="13" thickBot="1" x14ac:dyDescent="0.3">
      <c r="A3" s="189" t="s">
        <v>206</v>
      </c>
      <c r="B3">
        <v>123456789</v>
      </c>
    </row>
    <row r="4" spans="1:9" x14ac:dyDescent="0.25">
      <c r="A4" t="s">
        <v>207</v>
      </c>
      <c r="B4">
        <v>512304882</v>
      </c>
      <c r="D4" s="305" t="s">
        <v>464</v>
      </c>
      <c r="E4" s="306"/>
      <c r="F4" s="306"/>
      <c r="G4" s="306"/>
      <c r="H4" s="306"/>
      <c r="I4" s="307"/>
    </row>
    <row r="5" spans="1:9" ht="13" thickBot="1" x14ac:dyDescent="0.3">
      <c r="A5" t="s">
        <v>208</v>
      </c>
      <c r="B5">
        <v>520042169</v>
      </c>
      <c r="D5" s="308"/>
      <c r="E5" s="309"/>
      <c r="F5" s="309"/>
      <c r="G5" s="309"/>
      <c r="H5" s="309"/>
      <c r="I5" s="310"/>
    </row>
    <row r="6" spans="1:9" x14ac:dyDescent="0.25">
      <c r="A6" t="s">
        <v>209</v>
      </c>
      <c r="B6">
        <v>520029851</v>
      </c>
    </row>
    <row r="7" spans="1:9" x14ac:dyDescent="0.25">
      <c r="A7" t="s">
        <v>210</v>
      </c>
      <c r="B7">
        <v>512401449</v>
      </c>
    </row>
    <row r="8" spans="1:9" x14ac:dyDescent="0.25">
      <c r="A8" t="s">
        <v>211</v>
      </c>
      <c r="B8">
        <v>570003152</v>
      </c>
    </row>
    <row r="9" spans="1:9" x14ac:dyDescent="0.25">
      <c r="A9" t="s">
        <v>212</v>
      </c>
      <c r="B9">
        <v>520023094</v>
      </c>
    </row>
    <row r="10" spans="1:9" x14ac:dyDescent="0.25">
      <c r="A10" t="s">
        <v>213</v>
      </c>
      <c r="B10">
        <v>512242215</v>
      </c>
    </row>
    <row r="11" spans="1:9" x14ac:dyDescent="0.25">
      <c r="A11" t="s">
        <v>214</v>
      </c>
      <c r="B11">
        <v>520030503</v>
      </c>
    </row>
    <row r="12" spans="1:9" x14ac:dyDescent="0.25">
      <c r="A12" t="s">
        <v>402</v>
      </c>
      <c r="B12">
        <v>520042177</v>
      </c>
    </row>
    <row r="13" spans="1:9" x14ac:dyDescent="0.25">
      <c r="A13" t="s">
        <v>215</v>
      </c>
      <c r="B13">
        <v>513465203</v>
      </c>
    </row>
    <row r="14" spans="1:9" x14ac:dyDescent="0.25">
      <c r="A14" t="s">
        <v>216</v>
      </c>
      <c r="B14">
        <v>513929091</v>
      </c>
    </row>
    <row r="15" spans="1:9" x14ac:dyDescent="0.25">
      <c r="A15" t="s">
        <v>217</v>
      </c>
      <c r="B15">
        <v>520023185</v>
      </c>
    </row>
    <row r="16" spans="1:9" x14ac:dyDescent="0.25">
      <c r="A16" t="s">
        <v>411</v>
      </c>
      <c r="B16">
        <v>511751513</v>
      </c>
    </row>
    <row r="17" spans="1:5" x14ac:dyDescent="0.25">
      <c r="A17" t="s">
        <v>218</v>
      </c>
      <c r="B17">
        <v>520004078</v>
      </c>
    </row>
    <row r="18" spans="1:5" x14ac:dyDescent="0.25">
      <c r="A18" t="s">
        <v>219</v>
      </c>
      <c r="B18">
        <v>512267592</v>
      </c>
    </row>
    <row r="19" spans="1:5" x14ac:dyDescent="0.25">
      <c r="A19" t="s">
        <v>220</v>
      </c>
      <c r="B19">
        <v>513136895</v>
      </c>
    </row>
    <row r="20" spans="1:5" x14ac:dyDescent="0.25">
      <c r="A20" t="s">
        <v>221</v>
      </c>
      <c r="B20">
        <v>512224767</v>
      </c>
    </row>
    <row r="21" spans="1:5" x14ac:dyDescent="0.25">
      <c r="A21" t="s">
        <v>222</v>
      </c>
      <c r="B21">
        <v>520032566</v>
      </c>
    </row>
    <row r="22" spans="1:5" x14ac:dyDescent="0.25">
      <c r="A22" t="s">
        <v>401</v>
      </c>
      <c r="B22">
        <v>513910703</v>
      </c>
    </row>
    <row r="23" spans="1:5" x14ac:dyDescent="0.25">
      <c r="A23" s="190" t="s">
        <v>223</v>
      </c>
      <c r="B23" s="191">
        <v>514383272</v>
      </c>
    </row>
    <row r="24" spans="1:5" x14ac:dyDescent="0.25">
      <c r="A24" t="s">
        <v>224</v>
      </c>
      <c r="B24">
        <v>510888985</v>
      </c>
    </row>
    <row r="25" spans="1:5" x14ac:dyDescent="0.25">
      <c r="A25" t="s">
        <v>225</v>
      </c>
      <c r="B25">
        <v>520024647</v>
      </c>
      <c r="C25" s="191"/>
      <c r="D25" s="191"/>
      <c r="E25" s="191"/>
    </row>
    <row r="26" spans="1:5" x14ac:dyDescent="0.25">
      <c r="A26" t="s">
        <v>226</v>
      </c>
      <c r="B26">
        <v>511423048</v>
      </c>
    </row>
    <row r="27" spans="1:5" x14ac:dyDescent="0.25">
      <c r="A27" t="s">
        <v>227</v>
      </c>
      <c r="B27">
        <v>520019688</v>
      </c>
    </row>
    <row r="28" spans="1:5" x14ac:dyDescent="0.25">
      <c r="A28" t="s">
        <v>228</v>
      </c>
      <c r="B28">
        <v>520004896</v>
      </c>
    </row>
    <row r="29" spans="1:5" x14ac:dyDescent="0.25">
      <c r="A29" t="s">
        <v>229</v>
      </c>
      <c r="B29">
        <v>512300757</v>
      </c>
    </row>
    <row r="30" spans="1:5" x14ac:dyDescent="0.25">
      <c r="A30" t="s">
        <v>230</v>
      </c>
      <c r="B30">
        <v>570011445</v>
      </c>
    </row>
    <row r="31" spans="1:5" x14ac:dyDescent="0.25">
      <c r="A31" t="s">
        <v>231</v>
      </c>
      <c r="B31">
        <v>513574699</v>
      </c>
    </row>
    <row r="32" spans="1:5" x14ac:dyDescent="0.25">
      <c r="A32" t="s">
        <v>232</v>
      </c>
      <c r="B32">
        <v>512244146</v>
      </c>
    </row>
    <row r="33" spans="1:2" x14ac:dyDescent="0.25">
      <c r="A33" t="s">
        <v>233</v>
      </c>
      <c r="B33">
        <v>512262577</v>
      </c>
    </row>
    <row r="34" spans="1:2" x14ac:dyDescent="0.25">
      <c r="A34" t="s">
        <v>403</v>
      </c>
      <c r="B34">
        <v>520042540</v>
      </c>
    </row>
    <row r="35" spans="1:2" x14ac:dyDescent="0.25">
      <c r="A35" t="s">
        <v>234</v>
      </c>
      <c r="B35">
        <v>512245812</v>
      </c>
    </row>
    <row r="36" spans="1:2" x14ac:dyDescent="0.25">
      <c r="A36" t="s">
        <v>235</v>
      </c>
      <c r="B36">
        <v>512237744</v>
      </c>
    </row>
    <row r="37" spans="1:2" x14ac:dyDescent="0.25">
      <c r="A37" t="s">
        <v>236</v>
      </c>
      <c r="B37">
        <v>513879189</v>
      </c>
    </row>
    <row r="38" spans="1:2" x14ac:dyDescent="0.25">
      <c r="A38" t="s">
        <v>237</v>
      </c>
      <c r="B38">
        <v>520022351</v>
      </c>
    </row>
    <row r="39" spans="1:2" x14ac:dyDescent="0.25">
      <c r="A39" t="s">
        <v>238</v>
      </c>
      <c r="B39">
        <v>511652935</v>
      </c>
    </row>
    <row r="40" spans="1:2" x14ac:dyDescent="0.25">
      <c r="A40" t="s">
        <v>239</v>
      </c>
      <c r="B40">
        <v>520019134</v>
      </c>
    </row>
    <row r="41" spans="1:2" x14ac:dyDescent="0.25">
      <c r="A41" t="s">
        <v>240</v>
      </c>
      <c r="B41">
        <v>511789190</v>
      </c>
    </row>
    <row r="42" spans="1:2" x14ac:dyDescent="0.25">
      <c r="A42" t="s">
        <v>241</v>
      </c>
      <c r="B42">
        <v>520022518</v>
      </c>
    </row>
    <row r="43" spans="1:2" x14ac:dyDescent="0.25">
      <c r="A43" t="s">
        <v>242</v>
      </c>
      <c r="B43">
        <v>520022963</v>
      </c>
    </row>
    <row r="44" spans="1:2" x14ac:dyDescent="0.25">
      <c r="A44" t="s">
        <v>243</v>
      </c>
      <c r="B44">
        <v>520022831</v>
      </c>
    </row>
    <row r="45" spans="1:2" x14ac:dyDescent="0.25">
      <c r="A45" t="s">
        <v>244</v>
      </c>
      <c r="B45">
        <v>570007476</v>
      </c>
    </row>
    <row r="46" spans="1:2" x14ac:dyDescent="0.25">
      <c r="A46" t="s">
        <v>245</v>
      </c>
      <c r="B46">
        <v>570005850</v>
      </c>
    </row>
    <row r="47" spans="1:2" x14ac:dyDescent="0.25">
      <c r="A47" t="s">
        <v>246</v>
      </c>
      <c r="B47">
        <v>520020504</v>
      </c>
    </row>
    <row r="48" spans="1:2" x14ac:dyDescent="0.25">
      <c r="A48" t="s">
        <v>247</v>
      </c>
      <c r="B48">
        <v>520020447</v>
      </c>
    </row>
    <row r="49" spans="1:2" x14ac:dyDescent="0.25">
      <c r="A49" t="s">
        <v>248</v>
      </c>
      <c r="B49">
        <v>520028812</v>
      </c>
    </row>
    <row r="50" spans="1:2" x14ac:dyDescent="0.25">
      <c r="A50" t="s">
        <v>249</v>
      </c>
      <c r="B50">
        <v>570009852</v>
      </c>
    </row>
    <row r="51" spans="1:2" x14ac:dyDescent="0.25">
      <c r="A51" t="s">
        <v>250</v>
      </c>
      <c r="B51">
        <v>500500376</v>
      </c>
    </row>
    <row r="52" spans="1:2" x14ac:dyDescent="0.25">
      <c r="A52" t="s">
        <v>251</v>
      </c>
      <c r="B52">
        <v>510015951</v>
      </c>
    </row>
    <row r="53" spans="1:2" x14ac:dyDescent="0.25">
      <c r="A53" t="s">
        <v>252</v>
      </c>
      <c r="B53">
        <v>512904608</v>
      </c>
    </row>
    <row r="54" spans="1:2" x14ac:dyDescent="0.25">
      <c r="A54" t="s">
        <v>253</v>
      </c>
      <c r="B54">
        <v>513789842</v>
      </c>
    </row>
    <row r="55" spans="1:2" x14ac:dyDescent="0.25">
      <c r="A55" t="s">
        <v>413</v>
      </c>
      <c r="B55">
        <v>514767490</v>
      </c>
    </row>
    <row r="56" spans="1:2" x14ac:dyDescent="0.25">
      <c r="A56" t="s">
        <v>254</v>
      </c>
      <c r="B56">
        <v>513741017</v>
      </c>
    </row>
    <row r="57" spans="1:2" x14ac:dyDescent="0.25">
      <c r="A57" t="s">
        <v>255</v>
      </c>
      <c r="B57">
        <v>513621110</v>
      </c>
    </row>
    <row r="58" spans="1:2" x14ac:dyDescent="0.25">
      <c r="A58" t="s">
        <v>256</v>
      </c>
      <c r="B58">
        <v>513139006</v>
      </c>
    </row>
    <row r="59" spans="1:2" x14ac:dyDescent="0.25">
      <c r="A59" t="s">
        <v>257</v>
      </c>
      <c r="B59">
        <v>513173393</v>
      </c>
    </row>
    <row r="60" spans="1:2" x14ac:dyDescent="0.25">
      <c r="A60" t="s">
        <v>258</v>
      </c>
      <c r="B60">
        <v>511880460</v>
      </c>
    </row>
    <row r="61" spans="1:2" x14ac:dyDescent="0.25">
      <c r="A61" t="s">
        <v>259</v>
      </c>
      <c r="B61">
        <v>510616998</v>
      </c>
    </row>
    <row r="62" spans="1:2" x14ac:dyDescent="0.25">
      <c r="A62" t="s">
        <v>260</v>
      </c>
      <c r="B62">
        <v>513544122</v>
      </c>
    </row>
    <row r="63" spans="1:2" x14ac:dyDescent="0.25">
      <c r="A63" t="s">
        <v>261</v>
      </c>
      <c r="B63">
        <v>520031816</v>
      </c>
    </row>
    <row r="64" spans="1:2" x14ac:dyDescent="0.25">
      <c r="A64" t="s">
        <v>262</v>
      </c>
      <c r="B64">
        <v>513888214</v>
      </c>
    </row>
    <row r="65" spans="1:2" x14ac:dyDescent="0.25">
      <c r="A65" t="s">
        <v>263</v>
      </c>
      <c r="B65">
        <v>513026484</v>
      </c>
    </row>
    <row r="66" spans="1:2" x14ac:dyDescent="0.25">
      <c r="A66" t="s">
        <v>264</v>
      </c>
      <c r="B66">
        <v>510773922</v>
      </c>
    </row>
    <row r="67" spans="1:2" x14ac:dyDescent="0.25">
      <c r="A67" t="s">
        <v>265</v>
      </c>
      <c r="B67">
        <v>510142789</v>
      </c>
    </row>
    <row r="68" spans="1:2" x14ac:dyDescent="0.25">
      <c r="A68" t="s">
        <v>266</v>
      </c>
      <c r="B68">
        <v>510705973</v>
      </c>
    </row>
    <row r="69" spans="1:2" x14ac:dyDescent="0.25">
      <c r="A69" t="s">
        <v>267</v>
      </c>
      <c r="B69">
        <v>512025198</v>
      </c>
    </row>
    <row r="70" spans="1:2" x14ac:dyDescent="0.25">
      <c r="A70" t="s">
        <v>268</v>
      </c>
      <c r="B70">
        <v>513695361</v>
      </c>
    </row>
    <row r="71" spans="1:2" x14ac:dyDescent="0.25">
      <c r="A71" t="s">
        <v>269</v>
      </c>
      <c r="B71">
        <v>512711409</v>
      </c>
    </row>
    <row r="72" spans="1:2" x14ac:dyDescent="0.25">
      <c r="A72" t="s">
        <v>270</v>
      </c>
      <c r="B72">
        <v>511043218</v>
      </c>
    </row>
    <row r="73" spans="1:2" x14ac:dyDescent="0.25">
      <c r="A73" t="s">
        <v>271</v>
      </c>
      <c r="B73">
        <v>512065202</v>
      </c>
    </row>
    <row r="74" spans="1:2" x14ac:dyDescent="0.25">
      <c r="A74" t="s">
        <v>272</v>
      </c>
      <c r="B74">
        <v>520025107</v>
      </c>
    </row>
    <row r="75" spans="1:2" x14ac:dyDescent="0.25">
      <c r="A75" t="s">
        <v>273</v>
      </c>
      <c r="B75">
        <v>520027624</v>
      </c>
    </row>
    <row r="76" spans="1:2" x14ac:dyDescent="0.25">
      <c r="A76" t="s">
        <v>274</v>
      </c>
      <c r="B76">
        <v>520030990</v>
      </c>
    </row>
    <row r="77" spans="1:2" x14ac:dyDescent="0.25">
      <c r="A77" t="s">
        <v>275</v>
      </c>
      <c r="B77">
        <v>520031824</v>
      </c>
    </row>
    <row r="78" spans="1:2" x14ac:dyDescent="0.25">
      <c r="A78" t="s">
        <v>463</v>
      </c>
      <c r="B78">
        <v>520032269</v>
      </c>
    </row>
    <row r="79" spans="1:2" x14ac:dyDescent="0.25">
      <c r="A79" t="s">
        <v>276</v>
      </c>
      <c r="B79">
        <v>520030743</v>
      </c>
    </row>
    <row r="80" spans="1:2" x14ac:dyDescent="0.25">
      <c r="A80" t="s">
        <v>277</v>
      </c>
      <c r="B80">
        <v>570024109</v>
      </c>
    </row>
    <row r="81" spans="1:2" x14ac:dyDescent="0.25">
      <c r="A81" t="s">
        <v>278</v>
      </c>
      <c r="B81">
        <v>512227265</v>
      </c>
    </row>
    <row r="82" spans="1:2" x14ac:dyDescent="0.25">
      <c r="A82" t="s">
        <v>279</v>
      </c>
      <c r="B82">
        <v>520042607</v>
      </c>
    </row>
    <row r="83" spans="1:2" x14ac:dyDescent="0.25">
      <c r="A83" t="s">
        <v>280</v>
      </c>
      <c r="B83">
        <v>520042615</v>
      </c>
    </row>
    <row r="84" spans="1:2" x14ac:dyDescent="0.25">
      <c r="A84" t="s">
        <v>412</v>
      </c>
      <c r="B84">
        <v>513477505</v>
      </c>
    </row>
    <row r="85" spans="1:2" x14ac:dyDescent="0.25">
      <c r="A85" t="s">
        <v>281</v>
      </c>
      <c r="B85">
        <v>512205204</v>
      </c>
    </row>
    <row r="86" spans="1:2" x14ac:dyDescent="0.25">
      <c r="A86" t="s">
        <v>282</v>
      </c>
      <c r="B86">
        <v>513844571</v>
      </c>
    </row>
    <row r="87" spans="1:2" x14ac:dyDescent="0.25">
      <c r="A87" t="s">
        <v>283</v>
      </c>
      <c r="B87">
        <v>513485482</v>
      </c>
    </row>
    <row r="88" spans="1:2" x14ac:dyDescent="0.25">
      <c r="A88" t="s">
        <v>284</v>
      </c>
      <c r="B88">
        <v>513452003</v>
      </c>
    </row>
    <row r="89" spans="1:2" x14ac:dyDescent="0.25">
      <c r="A89" t="s">
        <v>285</v>
      </c>
      <c r="B89">
        <v>513452995</v>
      </c>
    </row>
    <row r="90" spans="1:2" x14ac:dyDescent="0.25">
      <c r="A90" t="s">
        <v>286</v>
      </c>
      <c r="B90">
        <v>511994634</v>
      </c>
    </row>
    <row r="91" spans="1:2" x14ac:dyDescent="0.25">
      <c r="A91" t="s">
        <v>287</v>
      </c>
      <c r="B91">
        <v>520027517</v>
      </c>
    </row>
    <row r="92" spans="1:2" x14ac:dyDescent="0.25">
      <c r="A92" t="s">
        <v>288</v>
      </c>
      <c r="B92">
        <v>510927536</v>
      </c>
    </row>
    <row r="93" spans="1:2" x14ac:dyDescent="0.25">
      <c r="A93" t="s">
        <v>289</v>
      </c>
      <c r="B93">
        <v>510930654</v>
      </c>
    </row>
    <row r="94" spans="1:2" x14ac:dyDescent="0.25">
      <c r="A94" t="s">
        <v>290</v>
      </c>
      <c r="B94">
        <v>510930670</v>
      </c>
    </row>
    <row r="95" spans="1:2" x14ac:dyDescent="0.25">
      <c r="A95" t="s">
        <v>291</v>
      </c>
      <c r="B95">
        <v>510877087</v>
      </c>
    </row>
    <row r="96" spans="1:2" x14ac:dyDescent="0.25">
      <c r="A96" t="s">
        <v>292</v>
      </c>
      <c r="B96">
        <v>510878812</v>
      </c>
    </row>
    <row r="97" spans="1:2" x14ac:dyDescent="0.25">
      <c r="A97" t="s">
        <v>293</v>
      </c>
      <c r="B97">
        <v>512418583</v>
      </c>
    </row>
    <row r="98" spans="1:2" x14ac:dyDescent="0.25">
      <c r="A98" t="s">
        <v>294</v>
      </c>
      <c r="B98">
        <v>513763326</v>
      </c>
    </row>
    <row r="99" spans="1:2" x14ac:dyDescent="0.25">
      <c r="A99" t="s">
        <v>455</v>
      </c>
      <c r="B99">
        <v>514733260</v>
      </c>
    </row>
    <row r="100" spans="1:2" x14ac:dyDescent="0.25">
      <c r="A100" t="s">
        <v>295</v>
      </c>
      <c r="B100">
        <v>513611509</v>
      </c>
    </row>
    <row r="101" spans="1:2" x14ac:dyDescent="0.25">
      <c r="A101" t="s">
        <v>296</v>
      </c>
      <c r="B101">
        <v>513671727</v>
      </c>
    </row>
    <row r="102" spans="1:2" x14ac:dyDescent="0.25">
      <c r="A102" t="s">
        <v>297</v>
      </c>
      <c r="B102">
        <v>512459751</v>
      </c>
    </row>
    <row r="103" spans="1:2" x14ac:dyDescent="0.25">
      <c r="A103" t="s">
        <v>298</v>
      </c>
      <c r="B103">
        <v>510694821</v>
      </c>
    </row>
    <row r="104" spans="1:2" x14ac:dyDescent="0.25">
      <c r="A104" t="s">
        <v>299</v>
      </c>
      <c r="B104">
        <v>512362419</v>
      </c>
    </row>
    <row r="105" spans="1:2" x14ac:dyDescent="0.25">
      <c r="A105" t="s">
        <v>227</v>
      </c>
      <c r="B105">
        <v>520019686</v>
      </c>
    </row>
    <row r="106" spans="1:2" x14ac:dyDescent="0.25">
      <c r="A106" t="s">
        <v>300</v>
      </c>
      <c r="B106">
        <v>513456996</v>
      </c>
    </row>
    <row r="107" spans="1:2" x14ac:dyDescent="0.25">
      <c r="A107" t="s">
        <v>301</v>
      </c>
      <c r="B107">
        <v>512492752</v>
      </c>
    </row>
    <row r="108" spans="1:2" x14ac:dyDescent="0.25">
      <c r="A108" t="s">
        <v>302</v>
      </c>
      <c r="B108">
        <v>570011445</v>
      </c>
    </row>
    <row r="109" spans="1:2" x14ac:dyDescent="0.25">
      <c r="A109" t="s">
        <v>303</v>
      </c>
      <c r="B109">
        <v>512362914</v>
      </c>
    </row>
    <row r="110" spans="1:2" x14ac:dyDescent="0.25">
      <c r="A110" t="s">
        <v>414</v>
      </c>
      <c r="B110">
        <v>512065202</v>
      </c>
    </row>
    <row r="111" spans="1:2" x14ac:dyDescent="0.25">
      <c r="A111" t="s">
        <v>415</v>
      </c>
      <c r="B111">
        <v>520043795</v>
      </c>
    </row>
    <row r="112" spans="1:2" x14ac:dyDescent="0.25">
      <c r="A112" t="s">
        <v>304</v>
      </c>
      <c r="B112">
        <v>513738088</v>
      </c>
    </row>
    <row r="113" spans="1:2" x14ac:dyDescent="0.25">
      <c r="A113" t="s">
        <v>305</v>
      </c>
      <c r="B113">
        <v>520024985</v>
      </c>
    </row>
    <row r="114" spans="1:2" x14ac:dyDescent="0.25">
      <c r="A114" t="s">
        <v>306</v>
      </c>
      <c r="B114">
        <v>512790221</v>
      </c>
    </row>
    <row r="115" spans="1:2" x14ac:dyDescent="0.25">
      <c r="A115" t="s">
        <v>307</v>
      </c>
      <c r="B115">
        <v>513467118</v>
      </c>
    </row>
    <row r="116" spans="1:2" x14ac:dyDescent="0.25">
      <c r="A116" t="s">
        <v>308</v>
      </c>
      <c r="B116">
        <v>512038175</v>
      </c>
    </row>
    <row r="117" spans="1:2" x14ac:dyDescent="0.25">
      <c r="A117" t="s">
        <v>309</v>
      </c>
      <c r="B117">
        <v>511038507</v>
      </c>
    </row>
    <row r="118" spans="1:2" x14ac:dyDescent="0.25">
      <c r="A118" t="s">
        <v>310</v>
      </c>
      <c r="B118">
        <v>520022351</v>
      </c>
    </row>
    <row r="119" spans="1:2" x14ac:dyDescent="0.25">
      <c r="A119" t="s">
        <v>311</v>
      </c>
      <c r="B119">
        <v>511412736</v>
      </c>
    </row>
    <row r="120" spans="1:2" x14ac:dyDescent="0.25">
      <c r="A120" t="s">
        <v>410</v>
      </c>
      <c r="B120">
        <v>520024985</v>
      </c>
    </row>
    <row r="121" spans="1:2" x14ac:dyDescent="0.25">
      <c r="A121" t="s">
        <v>312</v>
      </c>
      <c r="B121">
        <v>520042573</v>
      </c>
    </row>
    <row r="122" spans="1:2" x14ac:dyDescent="0.25">
      <c r="A122" t="s">
        <v>313</v>
      </c>
      <c r="B122">
        <v>520028655</v>
      </c>
    </row>
    <row r="123" spans="1:2" x14ac:dyDescent="0.25">
      <c r="A123" t="s">
        <v>314</v>
      </c>
      <c r="B123">
        <v>570009449</v>
      </c>
    </row>
    <row r="124" spans="1:2" x14ac:dyDescent="0.25">
      <c r="A124" t="s">
        <v>315</v>
      </c>
      <c r="B124">
        <v>520042581</v>
      </c>
    </row>
    <row r="125" spans="1:2" x14ac:dyDescent="0.25">
      <c r="A125" t="s">
        <v>239</v>
      </c>
      <c r="B125">
        <v>520019134</v>
      </c>
    </row>
    <row r="126" spans="1:2" x14ac:dyDescent="0.25">
      <c r="A126" t="s">
        <v>316</v>
      </c>
      <c r="B126">
        <v>570013417</v>
      </c>
    </row>
    <row r="127" spans="1:2" x14ac:dyDescent="0.25">
      <c r="A127" t="s">
        <v>317</v>
      </c>
      <c r="B127">
        <v>512867367</v>
      </c>
    </row>
    <row r="128" spans="1:2" x14ac:dyDescent="0.25">
      <c r="A128" t="s">
        <v>318</v>
      </c>
      <c r="B128">
        <v>513765347</v>
      </c>
    </row>
    <row r="129" spans="1:2" x14ac:dyDescent="0.25">
      <c r="A129" t="s">
        <v>421</v>
      </c>
      <c r="B129">
        <v>514148758</v>
      </c>
    </row>
    <row r="130" spans="1:2" x14ac:dyDescent="0.25">
      <c r="A130" t="s">
        <v>319</v>
      </c>
      <c r="B130">
        <v>512052432</v>
      </c>
    </row>
    <row r="131" spans="1:2" x14ac:dyDescent="0.25">
      <c r="A131" t="s">
        <v>320</v>
      </c>
      <c r="B131">
        <v>513830380</v>
      </c>
    </row>
    <row r="132" spans="1:2" x14ac:dyDescent="0.25">
      <c r="A132" t="s">
        <v>321</v>
      </c>
      <c r="B132">
        <v>513668319</v>
      </c>
    </row>
    <row r="133" spans="1:2" x14ac:dyDescent="0.25">
      <c r="A133" t="s">
        <v>322</v>
      </c>
      <c r="B133">
        <v>520030198</v>
      </c>
    </row>
    <row r="134" spans="1:2" x14ac:dyDescent="0.25">
      <c r="A134" t="s">
        <v>323</v>
      </c>
      <c r="B134">
        <v>520030941</v>
      </c>
    </row>
    <row r="135" spans="1:2" x14ac:dyDescent="0.25">
      <c r="A135" t="s">
        <v>324</v>
      </c>
      <c r="B135">
        <v>520029620</v>
      </c>
    </row>
    <row r="136" spans="1:2" x14ac:dyDescent="0.25">
      <c r="A136" t="s">
        <v>325</v>
      </c>
      <c r="B136">
        <v>520031410</v>
      </c>
    </row>
    <row r="137" spans="1:2" x14ac:dyDescent="0.25">
      <c r="A137" t="s">
        <v>326</v>
      </c>
      <c r="B137">
        <v>512008335</v>
      </c>
    </row>
    <row r="138" spans="1:2" x14ac:dyDescent="0.25">
      <c r="A138" t="s">
        <v>327</v>
      </c>
      <c r="B138">
        <v>513621169</v>
      </c>
    </row>
    <row r="139" spans="1:2" x14ac:dyDescent="0.25">
      <c r="A139" t="s">
        <v>328</v>
      </c>
      <c r="B139">
        <v>511496515</v>
      </c>
    </row>
    <row r="140" spans="1:2" x14ac:dyDescent="0.25">
      <c r="A140" t="s">
        <v>329</v>
      </c>
      <c r="B140">
        <v>520027004</v>
      </c>
    </row>
    <row r="141" spans="1:2" x14ac:dyDescent="0.25">
      <c r="A141" t="s">
        <v>330</v>
      </c>
      <c r="B141">
        <v>570004879</v>
      </c>
    </row>
    <row r="142" spans="1:2" x14ac:dyDescent="0.25">
      <c r="A142" t="s">
        <v>331</v>
      </c>
      <c r="B142">
        <v>570010033</v>
      </c>
    </row>
    <row r="143" spans="1:2" x14ac:dyDescent="0.25">
      <c r="A143" t="s">
        <v>332</v>
      </c>
      <c r="B143">
        <v>520019837</v>
      </c>
    </row>
    <row r="144" spans="1:2" x14ac:dyDescent="0.25">
      <c r="A144" t="s">
        <v>333</v>
      </c>
      <c r="B144">
        <v>520021353</v>
      </c>
    </row>
    <row r="145" spans="1:2" x14ac:dyDescent="0.25">
      <c r="A145" t="s">
        <v>334</v>
      </c>
      <c r="B145">
        <v>570008433</v>
      </c>
    </row>
    <row r="146" spans="1:2" x14ac:dyDescent="0.25">
      <c r="A146" t="s">
        <v>335</v>
      </c>
      <c r="B146">
        <v>520027699</v>
      </c>
    </row>
    <row r="147" spans="1:2" x14ac:dyDescent="0.25">
      <c r="A147" t="s">
        <v>336</v>
      </c>
      <c r="B147">
        <v>520032400</v>
      </c>
    </row>
    <row r="148" spans="1:2" x14ac:dyDescent="0.25">
      <c r="A148" t="s">
        <v>337</v>
      </c>
      <c r="B148">
        <v>520020801</v>
      </c>
    </row>
    <row r="149" spans="1:2" x14ac:dyDescent="0.25">
      <c r="A149" t="s">
        <v>338</v>
      </c>
      <c r="B149">
        <v>570013623</v>
      </c>
    </row>
    <row r="150" spans="1:2" x14ac:dyDescent="0.25">
      <c r="A150" t="s">
        <v>339</v>
      </c>
      <c r="B150">
        <v>520022815</v>
      </c>
    </row>
    <row r="151" spans="1:2" x14ac:dyDescent="0.25">
      <c r="A151" t="s">
        <v>340</v>
      </c>
      <c r="B151">
        <v>510616998</v>
      </c>
    </row>
    <row r="152" spans="1:2" x14ac:dyDescent="0.25">
      <c r="A152" t="s">
        <v>341</v>
      </c>
      <c r="B152">
        <v>570012690</v>
      </c>
    </row>
    <row r="153" spans="1:2" x14ac:dyDescent="0.25">
      <c r="A153" t="s">
        <v>342</v>
      </c>
      <c r="B153">
        <v>520014614</v>
      </c>
    </row>
    <row r="154" spans="1:2" x14ac:dyDescent="0.25">
      <c r="A154" t="s">
        <v>343</v>
      </c>
      <c r="B154">
        <v>520005497</v>
      </c>
    </row>
    <row r="155" spans="1:2" x14ac:dyDescent="0.25">
      <c r="A155" t="s">
        <v>344</v>
      </c>
      <c r="B155">
        <v>520021338</v>
      </c>
    </row>
    <row r="156" spans="1:2" x14ac:dyDescent="0.25">
      <c r="A156" t="s">
        <v>345</v>
      </c>
      <c r="B156">
        <v>520029190</v>
      </c>
    </row>
    <row r="157" spans="1:2" x14ac:dyDescent="0.25">
      <c r="A157" t="s">
        <v>346</v>
      </c>
      <c r="B157">
        <v>520022518</v>
      </c>
    </row>
    <row r="158" spans="1:2" x14ac:dyDescent="0.25">
      <c r="A158" t="s">
        <v>347</v>
      </c>
      <c r="B158">
        <v>570014597</v>
      </c>
    </row>
    <row r="159" spans="1:2" x14ac:dyDescent="0.25">
      <c r="A159" t="s">
        <v>348</v>
      </c>
      <c r="B159">
        <v>510960586</v>
      </c>
    </row>
    <row r="160" spans="1:2" x14ac:dyDescent="0.25">
      <c r="A160" t="s">
        <v>349</v>
      </c>
      <c r="B160">
        <v>570022673</v>
      </c>
    </row>
    <row r="161" spans="1:2" x14ac:dyDescent="0.25">
      <c r="A161" t="s">
        <v>350</v>
      </c>
      <c r="B161">
        <v>570011767</v>
      </c>
    </row>
    <row r="162" spans="1:2" x14ac:dyDescent="0.25">
      <c r="A162" t="s">
        <v>351</v>
      </c>
      <c r="B162">
        <v>520027541</v>
      </c>
    </row>
    <row r="163" spans="1:2" x14ac:dyDescent="0.25">
      <c r="A163" t="s">
        <v>352</v>
      </c>
      <c r="B163">
        <v>570014928</v>
      </c>
    </row>
    <row r="164" spans="1:2" x14ac:dyDescent="0.25">
      <c r="A164" t="s">
        <v>353</v>
      </c>
      <c r="B164">
        <v>570005959</v>
      </c>
    </row>
    <row r="165" spans="1:2" x14ac:dyDescent="0.25">
      <c r="A165" t="s">
        <v>354</v>
      </c>
      <c r="B165">
        <v>511599862</v>
      </c>
    </row>
    <row r="166" spans="1:2" x14ac:dyDescent="0.25">
      <c r="A166" t="s">
        <v>355</v>
      </c>
      <c r="B166">
        <v>570007476</v>
      </c>
    </row>
    <row r="167" spans="1:2" x14ac:dyDescent="0.25">
      <c r="A167" t="s">
        <v>356</v>
      </c>
      <c r="B167">
        <v>510800402</v>
      </c>
    </row>
    <row r="168" spans="1:2" x14ac:dyDescent="0.25">
      <c r="A168" t="s">
        <v>357</v>
      </c>
      <c r="B168">
        <v>570005850</v>
      </c>
    </row>
    <row r="169" spans="1:2" x14ac:dyDescent="0.25">
      <c r="A169" t="s">
        <v>358</v>
      </c>
      <c r="B169">
        <v>570005850</v>
      </c>
    </row>
    <row r="170" spans="1:2" x14ac:dyDescent="0.25">
      <c r="A170" t="s">
        <v>359</v>
      </c>
      <c r="B170">
        <v>520028119</v>
      </c>
    </row>
    <row r="171" spans="1:2" x14ac:dyDescent="0.25">
      <c r="A171" t="s">
        <v>360</v>
      </c>
      <c r="B171">
        <v>520027954</v>
      </c>
    </row>
    <row r="172" spans="1:2" x14ac:dyDescent="0.25">
      <c r="A172" t="s">
        <v>361</v>
      </c>
      <c r="B172">
        <v>520028556</v>
      </c>
    </row>
    <row r="173" spans="1:2" x14ac:dyDescent="0.25">
      <c r="A173" t="s">
        <v>362</v>
      </c>
      <c r="B173">
        <v>520031659</v>
      </c>
    </row>
    <row r="174" spans="1:2" x14ac:dyDescent="0.25">
      <c r="A174" t="s">
        <v>363</v>
      </c>
      <c r="B174">
        <v>520027715</v>
      </c>
    </row>
    <row r="175" spans="1:2" x14ac:dyDescent="0.25">
      <c r="A175" t="s">
        <v>364</v>
      </c>
      <c r="B175">
        <v>520024985</v>
      </c>
    </row>
    <row r="176" spans="1:2" x14ac:dyDescent="0.25">
      <c r="A176" t="s">
        <v>409</v>
      </c>
      <c r="B176">
        <v>520027251</v>
      </c>
    </row>
    <row r="177" spans="1:2" x14ac:dyDescent="0.25">
      <c r="A177" t="s">
        <v>365</v>
      </c>
      <c r="B177">
        <v>520028390</v>
      </c>
    </row>
    <row r="178" spans="1:2" x14ac:dyDescent="0.25">
      <c r="A178" t="s">
        <v>366</v>
      </c>
      <c r="B178">
        <v>520028861</v>
      </c>
    </row>
    <row r="179" spans="1:2" x14ac:dyDescent="0.25">
      <c r="A179" t="s">
        <v>367</v>
      </c>
      <c r="B179">
        <v>570026435</v>
      </c>
    </row>
    <row r="180" spans="1:2" x14ac:dyDescent="0.25">
      <c r="A180" t="s">
        <v>368</v>
      </c>
      <c r="B180">
        <v>520033127</v>
      </c>
    </row>
    <row r="181" spans="1:2" x14ac:dyDescent="0.25">
      <c r="A181" t="s">
        <v>369</v>
      </c>
      <c r="B181">
        <v>520034968</v>
      </c>
    </row>
    <row r="182" spans="1:2" x14ac:dyDescent="0.25">
      <c r="A182" t="s">
        <v>370</v>
      </c>
      <c r="B182">
        <v>520030768</v>
      </c>
    </row>
    <row r="183" spans="1:2" x14ac:dyDescent="0.25">
      <c r="A183" t="s">
        <v>408</v>
      </c>
      <c r="B183">
        <v>520028390</v>
      </c>
    </row>
    <row r="184" spans="1:2" x14ac:dyDescent="0.25">
      <c r="A184" t="s">
        <v>371</v>
      </c>
      <c r="B184">
        <v>570005850</v>
      </c>
    </row>
    <row r="185" spans="1:2" x14ac:dyDescent="0.25">
      <c r="A185" t="s">
        <v>372</v>
      </c>
      <c r="B185">
        <v>511033060</v>
      </c>
    </row>
    <row r="186" spans="1:2" x14ac:dyDescent="0.25">
      <c r="A186" t="s">
        <v>373</v>
      </c>
      <c r="B186">
        <v>570009852</v>
      </c>
    </row>
    <row r="187" spans="1:2" x14ac:dyDescent="0.25">
      <c r="A187" t="s">
        <v>374</v>
      </c>
      <c r="B187">
        <v>510806870</v>
      </c>
    </row>
    <row r="188" spans="1:2" x14ac:dyDescent="0.25">
      <c r="A188" t="s">
        <v>375</v>
      </c>
      <c r="B188">
        <v>512709858</v>
      </c>
    </row>
    <row r="189" spans="1:2" x14ac:dyDescent="0.25">
      <c r="A189" t="s">
        <v>376</v>
      </c>
      <c r="B189">
        <v>520042599</v>
      </c>
    </row>
    <row r="190" spans="1:2" x14ac:dyDescent="0.25">
      <c r="A190" t="s">
        <v>377</v>
      </c>
      <c r="B190">
        <v>520042631</v>
      </c>
    </row>
    <row r="191" spans="1:2" x14ac:dyDescent="0.25">
      <c r="A191" t="s">
        <v>378</v>
      </c>
      <c r="B191">
        <v>520042839</v>
      </c>
    </row>
    <row r="192" spans="1:2" x14ac:dyDescent="0.25">
      <c r="A192" t="s">
        <v>379</v>
      </c>
      <c r="B192">
        <v>520030693</v>
      </c>
    </row>
    <row r="193" spans="1:2" x14ac:dyDescent="0.25">
      <c r="A193" t="s">
        <v>380</v>
      </c>
      <c r="B193">
        <v>520022179</v>
      </c>
    </row>
    <row r="194" spans="1:2" x14ac:dyDescent="0.25">
      <c r="A194" t="s">
        <v>381</v>
      </c>
      <c r="B194">
        <v>570002618</v>
      </c>
    </row>
    <row r="195" spans="1:2" x14ac:dyDescent="0.25">
      <c r="A195" t="s">
        <v>382</v>
      </c>
      <c r="B195">
        <v>513571273</v>
      </c>
    </row>
  </sheetData>
  <sheetProtection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3" width="7.7265625" style="172" customWidth="1"/>
    <col min="4" max="4" width="7" style="172" customWidth="1"/>
    <col min="5" max="5" width="7.7265625" style="172" customWidth="1"/>
    <col min="6" max="6" width="8" style="172" customWidth="1"/>
    <col min="7" max="7" width="9.1796875" style="172" customWidth="1"/>
    <col min="8" max="8" width="8.81640625" style="172" customWidth="1"/>
    <col min="9" max="10" width="7.7265625" style="172" customWidth="1"/>
    <col min="11" max="11" width="7.453125" style="172" customWidth="1"/>
    <col min="12" max="16" width="7.7265625" style="172" customWidth="1"/>
    <col min="17" max="17" width="7.453125" style="172" customWidth="1"/>
    <col min="18" max="22" width="7.7265625" style="172" customWidth="1"/>
    <col min="23" max="23" width="7.54296875" style="172" customWidth="1"/>
    <col min="24" max="26" width="7.7265625" style="172" customWidth="1"/>
    <col min="27" max="27" width="8" style="172" customWidth="1"/>
    <col min="28" max="29" width="7.453125" style="172" customWidth="1"/>
    <col min="30" max="30" width="8.1796875" style="172" customWidth="1"/>
    <col min="31" max="31" width="7.453125" style="172" customWidth="1"/>
    <col min="32" max="32" width="7.81640625" style="172" customWidth="1"/>
    <col min="33" max="16384" width="9.1796875" style="172"/>
  </cols>
  <sheetData>
    <row r="1" spans="1:32" ht="18" x14ac:dyDescent="0.4">
      <c r="B1" s="211" t="str">
        <f>הוראות!B18</f>
        <v>נספח א1 מספרי תביעות בביטוח כללי</v>
      </c>
    </row>
    <row r="2" spans="1:32" ht="20.5" x14ac:dyDescent="0.25">
      <c r="B2" s="242" t="str">
        <f>הוראות!B13</f>
        <v>איילון חברה לניהול קופות גמל בע"מ</v>
      </c>
    </row>
    <row r="3" spans="1:32" ht="15.5" x14ac:dyDescent="0.35">
      <c r="B3" s="241" t="str">
        <f>CONCATENATE(הוראות!Z13,הוראות!F13)</f>
        <v>הנתונים ביחידות בודדות לשנת 2016</v>
      </c>
    </row>
    <row r="4" spans="1:32" ht="12.75" customHeight="1" x14ac:dyDescent="0.25">
      <c r="B4" s="240" t="s">
        <v>435</v>
      </c>
      <c r="C4" s="314" t="s">
        <v>32</v>
      </c>
      <c r="D4" s="315"/>
      <c r="E4" s="315"/>
      <c r="F4" s="315"/>
      <c r="G4" s="315"/>
      <c r="H4" s="316"/>
      <c r="I4" s="320" t="s">
        <v>33</v>
      </c>
      <c r="J4" s="321"/>
      <c r="K4" s="321"/>
      <c r="L4" s="321"/>
      <c r="M4" s="321"/>
      <c r="N4" s="321"/>
      <c r="O4" s="321"/>
      <c r="P4" s="321"/>
      <c r="Q4" s="321"/>
      <c r="R4" s="321"/>
      <c r="S4" s="321"/>
      <c r="T4" s="322"/>
      <c r="U4" s="320" t="s">
        <v>34</v>
      </c>
      <c r="V4" s="321"/>
      <c r="W4" s="321"/>
      <c r="X4" s="321"/>
      <c r="Y4" s="321"/>
      <c r="Z4" s="321"/>
      <c r="AA4" s="321"/>
      <c r="AB4" s="321"/>
      <c r="AC4" s="321"/>
      <c r="AD4" s="321"/>
      <c r="AE4" s="321"/>
      <c r="AF4" s="322"/>
    </row>
    <row r="5" spans="1:32" ht="12.75" customHeight="1" x14ac:dyDescent="0.25">
      <c r="B5" s="212"/>
      <c r="C5" s="317"/>
      <c r="D5" s="318"/>
      <c r="E5" s="318"/>
      <c r="F5" s="318"/>
      <c r="G5" s="318"/>
      <c r="H5" s="319"/>
      <c r="I5" s="323" t="s">
        <v>35</v>
      </c>
      <c r="J5" s="324"/>
      <c r="K5" s="324"/>
      <c r="L5" s="324"/>
      <c r="M5" s="324"/>
      <c r="N5" s="325"/>
      <c r="O5" s="323" t="s">
        <v>36</v>
      </c>
      <c r="P5" s="324"/>
      <c r="Q5" s="324"/>
      <c r="R5" s="324"/>
      <c r="S5" s="324"/>
      <c r="T5" s="325"/>
      <c r="U5" s="323" t="s">
        <v>37</v>
      </c>
      <c r="V5" s="324"/>
      <c r="W5" s="324"/>
      <c r="X5" s="324"/>
      <c r="Y5" s="324"/>
      <c r="Z5" s="325"/>
      <c r="AA5" s="323" t="s">
        <v>38</v>
      </c>
      <c r="AB5" s="324"/>
      <c r="AC5" s="324"/>
      <c r="AD5" s="324"/>
      <c r="AE5" s="324"/>
      <c r="AF5" s="325"/>
    </row>
    <row r="6" spans="1:32" ht="12.75" customHeight="1" x14ac:dyDescent="0.25">
      <c r="A6" s="212"/>
      <c r="B6" s="212"/>
      <c r="C6" s="326" t="s">
        <v>39</v>
      </c>
      <c r="D6" s="311" t="s">
        <v>40</v>
      </c>
      <c r="E6" s="312"/>
      <c r="F6" s="312"/>
      <c r="G6" s="312"/>
      <c r="H6" s="313"/>
      <c r="I6" s="326" t="str">
        <f>C6</f>
        <v>סה"כ מספר תביעות</v>
      </c>
      <c r="J6" s="311" t="s">
        <v>40</v>
      </c>
      <c r="K6" s="312"/>
      <c r="L6" s="312"/>
      <c r="M6" s="312"/>
      <c r="N6" s="313"/>
      <c r="O6" s="326" t="str">
        <f>C6</f>
        <v>סה"כ מספר תביעות</v>
      </c>
      <c r="P6" s="311" t="s">
        <v>40</v>
      </c>
      <c r="Q6" s="312"/>
      <c r="R6" s="312"/>
      <c r="S6" s="312"/>
      <c r="T6" s="313"/>
      <c r="U6" s="326" t="str">
        <f>C6</f>
        <v>סה"כ מספר תביעות</v>
      </c>
      <c r="V6" s="311" t="s">
        <v>40</v>
      </c>
      <c r="W6" s="312"/>
      <c r="X6" s="312"/>
      <c r="Y6" s="312"/>
      <c r="Z6" s="313"/>
      <c r="AA6" s="326" t="str">
        <f>I6</f>
        <v>סה"כ מספר תביעות</v>
      </c>
      <c r="AB6" s="311" t="s">
        <v>40</v>
      </c>
      <c r="AC6" s="312"/>
      <c r="AD6" s="312"/>
      <c r="AE6" s="312"/>
      <c r="AF6" s="313"/>
    </row>
    <row r="7" spans="1:32" ht="25.5" customHeight="1" x14ac:dyDescent="0.25">
      <c r="A7" s="212"/>
      <c r="B7" s="328" t="s">
        <v>41</v>
      </c>
      <c r="C7" s="327"/>
      <c r="D7" s="63" t="s">
        <v>42</v>
      </c>
      <c r="E7" s="63" t="s">
        <v>43</v>
      </c>
      <c r="F7" s="63" t="s">
        <v>44</v>
      </c>
      <c r="G7" s="63" t="s">
        <v>45</v>
      </c>
      <c r="H7" s="213" t="s">
        <v>46</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row>
    <row r="8" spans="1:32" ht="12.75" customHeight="1" x14ac:dyDescent="0.25">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3">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ht="13" x14ac:dyDescent="0.3">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3">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ht="13" x14ac:dyDescent="0.3">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ht="13" x14ac:dyDescent="0.3">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ht="13" x14ac:dyDescent="0.3">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ht="13" x14ac:dyDescent="0.3">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ht="13" x14ac:dyDescent="0.3">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ht="13" x14ac:dyDescent="0.3">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ht="13" x14ac:dyDescent="0.3">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3">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3">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3">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ht="13" x14ac:dyDescent="0.3">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ht="13" x14ac:dyDescent="0.3">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ht="13" x14ac:dyDescent="0.3">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ht="13" x14ac:dyDescent="0.3">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5">
      <c r="F29" s="231"/>
      <c r="G29" s="231"/>
      <c r="H29" s="231"/>
      <c r="I29" s="231"/>
      <c r="J29" s="231"/>
      <c r="K29" s="231"/>
      <c r="L29" s="231"/>
    </row>
    <row r="30" spans="1:32" ht="14" hidden="1" x14ac:dyDescent="0.25">
      <c r="B30" s="331" t="s">
        <v>188</v>
      </c>
      <c r="C30" s="342" t="s">
        <v>32</v>
      </c>
      <c r="D30" s="343"/>
      <c r="E30" s="343"/>
      <c r="F30" s="343"/>
      <c r="G30" s="343"/>
      <c r="H30" s="344"/>
      <c r="I30" s="339" t="s">
        <v>33</v>
      </c>
      <c r="J30" s="340"/>
      <c r="K30" s="340"/>
      <c r="L30" s="340"/>
      <c r="M30" s="340"/>
      <c r="N30" s="340"/>
      <c r="O30" s="340"/>
      <c r="P30" s="340"/>
      <c r="Q30" s="340"/>
      <c r="R30" s="340"/>
      <c r="S30" s="340"/>
      <c r="T30" s="341"/>
      <c r="U30" s="339" t="s">
        <v>189</v>
      </c>
      <c r="V30" s="340"/>
      <c r="W30" s="340"/>
      <c r="X30" s="340"/>
      <c r="Y30" s="340"/>
      <c r="Z30" s="340"/>
      <c r="AA30" s="340"/>
      <c r="AB30" s="340"/>
      <c r="AC30" s="340"/>
      <c r="AD30" s="340"/>
      <c r="AE30" s="340"/>
      <c r="AF30" s="341"/>
    </row>
    <row r="31" spans="1:32" ht="12.75" hidden="1" customHeight="1" x14ac:dyDescent="0.3">
      <c r="A31" s="257"/>
      <c r="B31" s="332"/>
      <c r="C31" s="345"/>
      <c r="D31" s="346"/>
      <c r="E31" s="346"/>
      <c r="F31" s="346"/>
      <c r="G31" s="346"/>
      <c r="H31" s="347"/>
      <c r="I31" s="334" t="s">
        <v>190</v>
      </c>
      <c r="J31" s="335"/>
      <c r="K31" s="335"/>
      <c r="L31" s="335"/>
      <c r="M31" s="335"/>
      <c r="N31" s="336"/>
      <c r="O31" s="337" t="s">
        <v>191</v>
      </c>
      <c r="P31" s="335"/>
      <c r="Q31" s="335"/>
      <c r="R31" s="335"/>
      <c r="S31" s="335"/>
      <c r="T31" s="338"/>
      <c r="U31" s="334" t="s">
        <v>37</v>
      </c>
      <c r="V31" s="335"/>
      <c r="W31" s="335"/>
      <c r="X31" s="335"/>
      <c r="Y31" s="335"/>
      <c r="Z31" s="336"/>
      <c r="AA31" s="337" t="s">
        <v>38</v>
      </c>
      <c r="AB31" s="335"/>
      <c r="AC31" s="335"/>
      <c r="AD31" s="335"/>
      <c r="AE31" s="335"/>
      <c r="AF31" s="338"/>
    </row>
    <row r="32" spans="1:32" ht="26" hidden="1" x14ac:dyDescent="0.3">
      <c r="A32" s="257"/>
      <c r="B32" s="332"/>
      <c r="C32" s="258" t="s">
        <v>192</v>
      </c>
      <c r="D32" s="63" t="s">
        <v>42</v>
      </c>
      <c r="E32" s="63" t="s">
        <v>43</v>
      </c>
      <c r="F32" s="63" t="s">
        <v>44</v>
      </c>
      <c r="G32" s="63" t="s">
        <v>45</v>
      </c>
      <c r="H32" s="259" t="s">
        <v>46</v>
      </c>
      <c r="I32" s="260" t="s">
        <v>192</v>
      </c>
      <c r="J32" s="63" t="s">
        <v>47</v>
      </c>
      <c r="K32" s="63" t="s">
        <v>404</v>
      </c>
      <c r="L32" s="63" t="s">
        <v>405</v>
      </c>
      <c r="M32" s="63" t="s">
        <v>406</v>
      </c>
      <c r="N32" s="213" t="s">
        <v>48</v>
      </c>
      <c r="O32" s="261" t="s">
        <v>192</v>
      </c>
      <c r="P32" s="63" t="s">
        <v>47</v>
      </c>
      <c r="Q32" s="63" t="s">
        <v>404</v>
      </c>
      <c r="R32" s="63" t="s">
        <v>405</v>
      </c>
      <c r="S32" s="63" t="s">
        <v>406</v>
      </c>
      <c r="T32" s="213" t="s">
        <v>48</v>
      </c>
      <c r="U32" s="260" t="s">
        <v>192</v>
      </c>
      <c r="V32" s="63" t="s">
        <v>47</v>
      </c>
      <c r="W32" s="63" t="s">
        <v>404</v>
      </c>
      <c r="X32" s="63" t="s">
        <v>405</v>
      </c>
      <c r="Y32" s="63" t="s">
        <v>406</v>
      </c>
      <c r="Z32" s="213" t="s">
        <v>48</v>
      </c>
      <c r="AA32" s="261" t="s">
        <v>192</v>
      </c>
      <c r="AB32" s="63" t="s">
        <v>47</v>
      </c>
      <c r="AC32" s="63" t="s">
        <v>404</v>
      </c>
      <c r="AD32" s="63" t="s">
        <v>405</v>
      </c>
      <c r="AE32" s="63" t="s">
        <v>406</v>
      </c>
      <c r="AF32" s="262" t="s">
        <v>48</v>
      </c>
    </row>
    <row r="33" spans="1:32" ht="13.5" hidden="1" thickBot="1" x14ac:dyDescent="0.3">
      <c r="A33" s="263"/>
      <c r="B33" s="333"/>
      <c r="C33" s="264" t="s">
        <v>49</v>
      </c>
      <c r="D33" s="265" t="s">
        <v>50</v>
      </c>
      <c r="E33" s="266" t="s">
        <v>51</v>
      </c>
      <c r="F33" s="266" t="s">
        <v>52</v>
      </c>
      <c r="G33" s="266" t="s">
        <v>53</v>
      </c>
      <c r="H33" s="267" t="s">
        <v>54</v>
      </c>
      <c r="I33" s="264" t="s">
        <v>55</v>
      </c>
      <c r="J33" s="265" t="s">
        <v>56</v>
      </c>
      <c r="K33" s="266" t="s">
        <v>57</v>
      </c>
      <c r="L33" s="266" t="s">
        <v>58</v>
      </c>
      <c r="M33" s="266" t="s">
        <v>59</v>
      </c>
      <c r="N33" s="268" t="s">
        <v>60</v>
      </c>
      <c r="O33" s="269" t="s">
        <v>61</v>
      </c>
      <c r="P33" s="265" t="s">
        <v>62</v>
      </c>
      <c r="Q33" s="266" t="s">
        <v>63</v>
      </c>
      <c r="R33" s="266" t="s">
        <v>64</v>
      </c>
      <c r="S33" s="266" t="s">
        <v>65</v>
      </c>
      <c r="T33" s="267" t="s">
        <v>66</v>
      </c>
      <c r="U33" s="264" t="s">
        <v>67</v>
      </c>
      <c r="V33" s="265" t="s">
        <v>68</v>
      </c>
      <c r="W33" s="266" t="s">
        <v>69</v>
      </c>
      <c r="X33" s="266" t="s">
        <v>70</v>
      </c>
      <c r="Y33" s="266" t="s">
        <v>71</v>
      </c>
      <c r="Z33" s="267" t="s">
        <v>72</v>
      </c>
      <c r="AA33" s="264" t="s">
        <v>73</v>
      </c>
      <c r="AB33" s="71" t="s">
        <v>74</v>
      </c>
      <c r="AC33" s="71" t="s">
        <v>75</v>
      </c>
      <c r="AD33" s="71" t="s">
        <v>76</v>
      </c>
      <c r="AE33" s="71" t="s">
        <v>77</v>
      </c>
      <c r="AF33" s="270" t="s">
        <v>78</v>
      </c>
    </row>
    <row r="34" spans="1:32" ht="13" hidden="1" x14ac:dyDescent="0.3">
      <c r="A34" s="271" t="s">
        <v>79</v>
      </c>
      <c r="B34" s="272"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t="13" hidden="1" x14ac:dyDescent="0.3">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t="13" hidden="1" x14ac:dyDescent="0.3">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t="13" hidden="1" x14ac:dyDescent="0.3">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t="13" hidden="1" x14ac:dyDescent="0.3">
      <c r="A39" s="273">
        <v>7</v>
      </c>
      <c r="B39" s="275" t="s">
        <v>193</v>
      </c>
      <c r="C39" s="109">
        <f t="shared" ref="C39:AA39" si="6">SUM(C35:C38)</f>
        <v>0</v>
      </c>
      <c r="D39" s="119">
        <f t="shared" si="6"/>
        <v>0</v>
      </c>
      <c r="E39" s="119">
        <f t="shared" si="6"/>
        <v>0</v>
      </c>
      <c r="F39" s="119">
        <f t="shared" si="6"/>
        <v>0</v>
      </c>
      <c r="G39" s="119">
        <f t="shared" si="6"/>
        <v>0</v>
      </c>
      <c r="H39" s="121">
        <f t="shared" si="6"/>
        <v>0</v>
      </c>
      <c r="I39" s="109">
        <f t="shared" si="6"/>
        <v>0</v>
      </c>
      <c r="J39" s="119">
        <f t="shared" ref="J39:N39" si="7">SUM(J35:J38)</f>
        <v>0</v>
      </c>
      <c r="K39" s="119">
        <f t="shared" si="7"/>
        <v>0</v>
      </c>
      <c r="L39" s="119">
        <f t="shared" si="7"/>
        <v>0</v>
      </c>
      <c r="M39" s="119">
        <f t="shared" si="7"/>
        <v>0</v>
      </c>
      <c r="N39" s="121">
        <f t="shared" si="7"/>
        <v>0</v>
      </c>
      <c r="O39" s="113">
        <f t="shared" si="6"/>
        <v>0</v>
      </c>
      <c r="P39" s="119">
        <f t="shared" ref="P39:T39" si="8">SUM(P35:P38)</f>
        <v>0</v>
      </c>
      <c r="Q39" s="119">
        <f t="shared" si="8"/>
        <v>0</v>
      </c>
      <c r="R39" s="119">
        <f t="shared" si="8"/>
        <v>0</v>
      </c>
      <c r="S39" s="119">
        <f t="shared" si="8"/>
        <v>0</v>
      </c>
      <c r="T39" s="121">
        <f t="shared" si="8"/>
        <v>0</v>
      </c>
      <c r="U39" s="109">
        <f t="shared" si="6"/>
        <v>0</v>
      </c>
      <c r="V39" s="119">
        <f t="shared" ref="V39:Z39" si="9">SUM(V35:V38)</f>
        <v>0</v>
      </c>
      <c r="W39" s="119">
        <f t="shared" si="9"/>
        <v>0</v>
      </c>
      <c r="X39" s="119">
        <f t="shared" si="9"/>
        <v>0</v>
      </c>
      <c r="Y39" s="119">
        <f t="shared" si="9"/>
        <v>0</v>
      </c>
      <c r="Z39" s="121">
        <f t="shared" si="9"/>
        <v>0</v>
      </c>
      <c r="AA39" s="109">
        <f t="shared" si="6"/>
        <v>0</v>
      </c>
      <c r="AB39" s="119">
        <f t="shared" ref="AB39:AF39" si="10">SUM(AB35:AB38)</f>
        <v>0</v>
      </c>
      <c r="AC39" s="119">
        <f t="shared" si="10"/>
        <v>0</v>
      </c>
      <c r="AD39" s="119">
        <f t="shared" si="10"/>
        <v>0</v>
      </c>
      <c r="AE39" s="119">
        <f t="shared" si="10"/>
        <v>0</v>
      </c>
      <c r="AF39" s="121">
        <f t="shared" si="10"/>
        <v>0</v>
      </c>
    </row>
    <row r="40" spans="1:32" ht="13" hidden="1" x14ac:dyDescent="0.3">
      <c r="A40" s="276" t="s">
        <v>89</v>
      </c>
      <c r="B40" s="277"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t="13" hidden="1" x14ac:dyDescent="0.3">
      <c r="A43" s="273">
        <v>3</v>
      </c>
      <c r="B43" s="274" t="s">
        <v>91</v>
      </c>
      <c r="C43" s="109">
        <f t="shared" ref="C43:AA43" si="11">SUM(C41:C42)</f>
        <v>0</v>
      </c>
      <c r="D43" s="119">
        <f t="shared" si="11"/>
        <v>0</v>
      </c>
      <c r="E43" s="119">
        <f>SUM(E41:E42)</f>
        <v>0</v>
      </c>
      <c r="F43" s="119">
        <f>SUM(F41:F42)</f>
        <v>0</v>
      </c>
      <c r="G43" s="119">
        <f>SUM(G41:G42)</f>
        <v>0</v>
      </c>
      <c r="H43" s="120">
        <f>SUM(H41:H42)</f>
        <v>0</v>
      </c>
      <c r="I43" s="109">
        <f t="shared" si="11"/>
        <v>0</v>
      </c>
      <c r="J43" s="119">
        <f t="shared" ref="J43" si="12">SUM(J41:J42)</f>
        <v>0</v>
      </c>
      <c r="K43" s="119">
        <f>SUM(K41:K42)</f>
        <v>0</v>
      </c>
      <c r="L43" s="119">
        <f>SUM(L41:L42)</f>
        <v>0</v>
      </c>
      <c r="M43" s="119">
        <f>SUM(M41:M42)</f>
        <v>0</v>
      </c>
      <c r="N43" s="120">
        <f>SUM(N41:N42)</f>
        <v>0</v>
      </c>
      <c r="O43" s="113">
        <f t="shared" si="11"/>
        <v>0</v>
      </c>
      <c r="P43" s="119">
        <f t="shared" ref="P43" si="13">SUM(P41:P42)</f>
        <v>0</v>
      </c>
      <c r="Q43" s="119">
        <f>SUM(Q41:Q42)</f>
        <v>0</v>
      </c>
      <c r="R43" s="119">
        <f>SUM(R41:R42)</f>
        <v>0</v>
      </c>
      <c r="S43" s="119">
        <f>SUM(S41:S42)</f>
        <v>0</v>
      </c>
      <c r="T43" s="120">
        <f>SUM(T41:T42)</f>
        <v>0</v>
      </c>
      <c r="U43" s="109">
        <f t="shared" si="11"/>
        <v>0</v>
      </c>
      <c r="V43" s="119">
        <f t="shared" ref="V43" si="14">SUM(V41:V42)</f>
        <v>0</v>
      </c>
      <c r="W43" s="119">
        <f>SUM(W41:W42)</f>
        <v>0</v>
      </c>
      <c r="X43" s="119">
        <f>SUM(X41:X42)</f>
        <v>0</v>
      </c>
      <c r="Y43" s="119">
        <f>SUM(Y41:Y42)</f>
        <v>0</v>
      </c>
      <c r="Z43" s="120">
        <f>SUM(Z41:Z42)</f>
        <v>0</v>
      </c>
      <c r="AA43" s="113">
        <f t="shared" si="11"/>
        <v>0</v>
      </c>
      <c r="AB43" s="119">
        <f t="shared" ref="AB43" si="15">SUM(AB41:AB42)</f>
        <v>0</v>
      </c>
      <c r="AC43" s="119">
        <f>SUM(AC41:AC42)</f>
        <v>0</v>
      </c>
      <c r="AD43" s="119">
        <f>SUM(AD41:AD42)</f>
        <v>0</v>
      </c>
      <c r="AE43" s="119">
        <f>SUM(AE41:AE42)</f>
        <v>0</v>
      </c>
      <c r="AF43" s="120">
        <f>SUM(AF41:AF42)</f>
        <v>0</v>
      </c>
    </row>
    <row r="44" spans="1:32" ht="13" hidden="1" x14ac:dyDescent="0.3">
      <c r="A44" s="276" t="s">
        <v>92</v>
      </c>
      <c r="B44" s="277"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35">
      <c r="A49" s="278">
        <v>5</v>
      </c>
      <c r="B49" s="279" t="s">
        <v>95</v>
      </c>
      <c r="C49" s="141">
        <f>SUM(C45:C48)</f>
        <v>0</v>
      </c>
      <c r="D49" s="142">
        <f t="shared" ref="D49:AA49" si="16">SUM(D45:D48)</f>
        <v>0</v>
      </c>
      <c r="E49" s="142">
        <f>SUM(E45:E48)</f>
        <v>0</v>
      </c>
      <c r="F49" s="142">
        <f>SUM(F45:F48)</f>
        <v>0</v>
      </c>
      <c r="G49" s="142">
        <f>SUM(G45:G48)</f>
        <v>0</v>
      </c>
      <c r="H49" s="143">
        <f>SUM(H45:H48)</f>
        <v>0</v>
      </c>
      <c r="I49" s="141">
        <f t="shared" si="16"/>
        <v>0</v>
      </c>
      <c r="J49" s="142">
        <f t="shared" ref="J49" si="17">SUM(J45:J48)</f>
        <v>0</v>
      </c>
      <c r="K49" s="142">
        <f>SUM(K45:K48)</f>
        <v>0</v>
      </c>
      <c r="L49" s="142">
        <f>SUM(L45:L48)</f>
        <v>0</v>
      </c>
      <c r="M49" s="142">
        <f>SUM(M45:M48)</f>
        <v>0</v>
      </c>
      <c r="N49" s="143">
        <f>SUM(N45:N48)</f>
        <v>0</v>
      </c>
      <c r="O49" s="146">
        <f t="shared" si="16"/>
        <v>0</v>
      </c>
      <c r="P49" s="142">
        <f t="shared" ref="P49" si="18">SUM(P45:P48)</f>
        <v>0</v>
      </c>
      <c r="Q49" s="142">
        <f>SUM(Q45:Q48)</f>
        <v>0</v>
      </c>
      <c r="R49" s="142">
        <f>SUM(R45:R48)</f>
        <v>0</v>
      </c>
      <c r="S49" s="142">
        <f>SUM(S45:S48)</f>
        <v>0</v>
      </c>
      <c r="T49" s="143">
        <f>SUM(T45:T48)</f>
        <v>0</v>
      </c>
      <c r="U49" s="141">
        <f t="shared" si="16"/>
        <v>0</v>
      </c>
      <c r="V49" s="142">
        <f t="shared" ref="V49" si="19">SUM(V45:V48)</f>
        <v>0</v>
      </c>
      <c r="W49" s="142">
        <f>SUM(W45:W48)</f>
        <v>0</v>
      </c>
      <c r="X49" s="142">
        <f>SUM(X45:X48)</f>
        <v>0</v>
      </c>
      <c r="Y49" s="142">
        <f>SUM(Y45:Y48)</f>
        <v>0</v>
      </c>
      <c r="Z49" s="143">
        <f>SUM(Z45:Z48)</f>
        <v>0</v>
      </c>
      <c r="AA49" s="146">
        <f t="shared" si="16"/>
        <v>0</v>
      </c>
      <c r="AB49" s="142">
        <f t="shared" ref="AB49" si="20">SUM(AB45:AB48)</f>
        <v>0</v>
      </c>
      <c r="AC49" s="142">
        <f>SUM(AC45:AC48)</f>
        <v>0</v>
      </c>
      <c r="AD49" s="142">
        <f>SUM(AD45:AD48)</f>
        <v>0</v>
      </c>
      <c r="AE49" s="142">
        <f>SUM(AE45:AE48)</f>
        <v>0</v>
      </c>
      <c r="AF49" s="143">
        <f>SUM(AF45:AF48)</f>
        <v>0</v>
      </c>
    </row>
    <row r="50" spans="1:34" ht="13" x14ac:dyDescent="0.3">
      <c r="A50" s="147"/>
      <c r="B50" s="330"/>
      <c r="C50" s="330"/>
      <c r="D50" s="330"/>
      <c r="E50" s="256"/>
      <c r="F50" s="256"/>
      <c r="G50" s="256"/>
      <c r="H50" s="256"/>
      <c r="I50" s="256"/>
      <c r="J50" s="256"/>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26" width="7.7265625" style="172" customWidth="1"/>
    <col min="27" max="27" width="7.7265625" style="172" customWidth="1" collapsed="1"/>
    <col min="28" max="74" width="7.7265625" style="172" customWidth="1"/>
    <col min="75" max="16384" width="9.1796875" style="172"/>
  </cols>
  <sheetData>
    <row r="1" spans="1:74" ht="18" x14ac:dyDescent="0.4">
      <c r="B1" s="211" t="str">
        <f>הוראות!B19</f>
        <v>נספח א2 מספרי תביעות בביטוח בריאות</v>
      </c>
    </row>
    <row r="2" spans="1:74" ht="20.5" x14ac:dyDescent="0.25">
      <c r="B2" s="242" t="str">
        <f>הוראות!B13</f>
        <v>איילון חברה לניהול קופות גמל בע"מ</v>
      </c>
    </row>
    <row r="3" spans="1:74" ht="15.5" x14ac:dyDescent="0.35">
      <c r="B3" s="241" t="str">
        <f>CONCATENATE(הוראות!Z13,הוראות!F13)</f>
        <v>הנתונים ביחידות בודדות לשנת 2016</v>
      </c>
    </row>
    <row r="4" spans="1:74" ht="12.75" customHeight="1" x14ac:dyDescent="0.25">
      <c r="B4" s="240" t="s">
        <v>435</v>
      </c>
      <c r="C4" s="320" t="s">
        <v>96</v>
      </c>
      <c r="D4" s="321"/>
      <c r="E4" s="321"/>
      <c r="F4" s="321"/>
      <c r="G4" s="321"/>
      <c r="H4" s="321"/>
      <c r="I4" s="321"/>
      <c r="J4" s="321"/>
      <c r="K4" s="321"/>
      <c r="L4" s="321"/>
      <c r="M4" s="321"/>
      <c r="N4" s="322"/>
      <c r="O4" s="320" t="s">
        <v>97</v>
      </c>
      <c r="P4" s="321"/>
      <c r="Q4" s="321"/>
      <c r="R4" s="321"/>
      <c r="S4" s="321"/>
      <c r="T4" s="321"/>
      <c r="U4" s="321"/>
      <c r="V4" s="321"/>
      <c r="W4" s="321"/>
      <c r="X4" s="321"/>
      <c r="Y4" s="321"/>
      <c r="Z4" s="322"/>
      <c r="AA4" s="320" t="s">
        <v>98</v>
      </c>
      <c r="AB4" s="321"/>
      <c r="AC4" s="321"/>
      <c r="AD4" s="321"/>
      <c r="AE4" s="321"/>
      <c r="AF4" s="321"/>
      <c r="AG4" s="321"/>
      <c r="AH4" s="321"/>
      <c r="AI4" s="321"/>
      <c r="AJ4" s="321"/>
      <c r="AK4" s="321"/>
      <c r="AL4" s="322"/>
      <c r="AM4" s="314" t="s">
        <v>99</v>
      </c>
      <c r="AN4" s="315"/>
      <c r="AO4" s="315"/>
      <c r="AP4" s="315"/>
      <c r="AQ4" s="315"/>
      <c r="AR4" s="316"/>
      <c r="AS4" s="314" t="s">
        <v>100</v>
      </c>
      <c r="AT4" s="315"/>
      <c r="AU4" s="315"/>
      <c r="AV4" s="315"/>
      <c r="AW4" s="315"/>
      <c r="AX4" s="316"/>
      <c r="AY4" s="314" t="s">
        <v>101</v>
      </c>
      <c r="AZ4" s="315"/>
      <c r="BA4" s="315"/>
      <c r="BB4" s="315"/>
      <c r="BC4" s="315"/>
      <c r="BD4" s="316"/>
      <c r="BE4" s="314" t="s">
        <v>102</v>
      </c>
      <c r="BF4" s="315"/>
      <c r="BG4" s="315"/>
      <c r="BH4" s="315"/>
      <c r="BI4" s="315"/>
      <c r="BJ4" s="316"/>
      <c r="BK4" s="314" t="s">
        <v>103</v>
      </c>
      <c r="BL4" s="315"/>
      <c r="BM4" s="315"/>
      <c r="BN4" s="315"/>
      <c r="BO4" s="315"/>
      <c r="BP4" s="316"/>
      <c r="BQ4" s="314" t="s">
        <v>104</v>
      </c>
      <c r="BR4" s="315"/>
      <c r="BS4" s="315"/>
      <c r="BT4" s="315"/>
      <c r="BU4" s="315"/>
      <c r="BV4" s="316"/>
    </row>
    <row r="5" spans="1:74" ht="13" x14ac:dyDescent="0.25">
      <c r="B5" s="212"/>
      <c r="C5" s="323" t="s">
        <v>105</v>
      </c>
      <c r="D5" s="324"/>
      <c r="E5" s="324"/>
      <c r="F5" s="324"/>
      <c r="G5" s="324"/>
      <c r="H5" s="325"/>
      <c r="I5" s="323" t="s">
        <v>106</v>
      </c>
      <c r="J5" s="324"/>
      <c r="K5" s="324"/>
      <c r="L5" s="324"/>
      <c r="M5" s="324"/>
      <c r="N5" s="325"/>
      <c r="O5" s="323" t="s">
        <v>105</v>
      </c>
      <c r="P5" s="324"/>
      <c r="Q5" s="324"/>
      <c r="R5" s="324"/>
      <c r="S5" s="324"/>
      <c r="T5" s="325"/>
      <c r="U5" s="323" t="s">
        <v>106</v>
      </c>
      <c r="V5" s="324"/>
      <c r="W5" s="324"/>
      <c r="X5" s="324"/>
      <c r="Y5" s="324"/>
      <c r="Z5" s="325"/>
      <c r="AA5" s="323" t="s">
        <v>105</v>
      </c>
      <c r="AB5" s="324"/>
      <c r="AC5" s="324"/>
      <c r="AD5" s="324"/>
      <c r="AE5" s="324"/>
      <c r="AF5" s="325"/>
      <c r="AG5" s="323" t="s">
        <v>106</v>
      </c>
      <c r="AH5" s="324"/>
      <c r="AI5" s="324"/>
      <c r="AJ5" s="324"/>
      <c r="AK5" s="324"/>
      <c r="AL5" s="325"/>
      <c r="AM5" s="317"/>
      <c r="AN5" s="318"/>
      <c r="AO5" s="318"/>
      <c r="AP5" s="318"/>
      <c r="AQ5" s="318"/>
      <c r="AR5" s="319"/>
      <c r="AS5" s="317"/>
      <c r="AT5" s="318"/>
      <c r="AU5" s="318"/>
      <c r="AV5" s="318"/>
      <c r="AW5" s="318"/>
      <c r="AX5" s="319"/>
      <c r="AY5" s="317"/>
      <c r="AZ5" s="318"/>
      <c r="BA5" s="318"/>
      <c r="BB5" s="318"/>
      <c r="BC5" s="318"/>
      <c r="BD5" s="319"/>
      <c r="BE5" s="317"/>
      <c r="BF5" s="318"/>
      <c r="BG5" s="318"/>
      <c r="BH5" s="318"/>
      <c r="BI5" s="318"/>
      <c r="BJ5" s="319"/>
      <c r="BK5" s="317"/>
      <c r="BL5" s="318"/>
      <c r="BM5" s="318"/>
      <c r="BN5" s="318"/>
      <c r="BO5" s="318"/>
      <c r="BP5" s="319"/>
      <c r="BQ5" s="317"/>
      <c r="BR5" s="318"/>
      <c r="BS5" s="318"/>
      <c r="BT5" s="318"/>
      <c r="BU5" s="318"/>
      <c r="BV5" s="319"/>
    </row>
    <row r="6" spans="1:74" ht="13" x14ac:dyDescent="0.25">
      <c r="A6" s="212"/>
      <c r="B6" s="212"/>
      <c r="C6" s="326" t="s">
        <v>39</v>
      </c>
      <c r="D6" s="311" t="s">
        <v>40</v>
      </c>
      <c r="E6" s="312"/>
      <c r="F6" s="312"/>
      <c r="G6" s="312"/>
      <c r="H6" s="313"/>
      <c r="I6" s="326" t="str">
        <f>C6</f>
        <v>סה"כ מספר תביעות</v>
      </c>
      <c r="J6" s="311" t="s">
        <v>40</v>
      </c>
      <c r="K6" s="312"/>
      <c r="L6" s="312"/>
      <c r="M6" s="312"/>
      <c r="N6" s="313"/>
      <c r="O6" s="326" t="str">
        <f>I6</f>
        <v>סה"כ מספר תביעות</v>
      </c>
      <c r="P6" s="311" t="s">
        <v>40</v>
      </c>
      <c r="Q6" s="312"/>
      <c r="R6" s="312"/>
      <c r="S6" s="312"/>
      <c r="T6" s="313"/>
      <c r="U6" s="326" t="str">
        <f>O6</f>
        <v>סה"כ מספר תביעות</v>
      </c>
      <c r="V6" s="311" t="s">
        <v>40</v>
      </c>
      <c r="W6" s="312"/>
      <c r="X6" s="312"/>
      <c r="Y6" s="312"/>
      <c r="Z6" s="313"/>
      <c r="AA6" s="326" t="str">
        <f>U6</f>
        <v>סה"כ מספר תביעות</v>
      </c>
      <c r="AB6" s="311" t="s">
        <v>40</v>
      </c>
      <c r="AC6" s="312"/>
      <c r="AD6" s="312"/>
      <c r="AE6" s="312"/>
      <c r="AF6" s="313"/>
      <c r="AG6" s="326" t="str">
        <f>AA6</f>
        <v>סה"כ מספר תביעות</v>
      </c>
      <c r="AH6" s="311" t="s">
        <v>40</v>
      </c>
      <c r="AI6" s="312"/>
      <c r="AJ6" s="312"/>
      <c r="AK6" s="312"/>
      <c r="AL6" s="313"/>
      <c r="AM6" s="326" t="str">
        <f>AG6</f>
        <v>סה"כ מספר תביעות</v>
      </c>
      <c r="AN6" s="311" t="s">
        <v>40</v>
      </c>
      <c r="AO6" s="312"/>
      <c r="AP6" s="312"/>
      <c r="AQ6" s="312"/>
      <c r="AR6" s="313"/>
      <c r="AS6" s="326" t="str">
        <f>AM6</f>
        <v>סה"כ מספר תביעות</v>
      </c>
      <c r="AT6" s="311" t="s">
        <v>40</v>
      </c>
      <c r="AU6" s="312"/>
      <c r="AV6" s="312"/>
      <c r="AW6" s="312"/>
      <c r="AX6" s="313"/>
      <c r="AY6" s="326" t="str">
        <f>AS6</f>
        <v>סה"כ מספר תביעות</v>
      </c>
      <c r="AZ6" s="311" t="s">
        <v>40</v>
      </c>
      <c r="BA6" s="312"/>
      <c r="BB6" s="312"/>
      <c r="BC6" s="312"/>
      <c r="BD6" s="313"/>
      <c r="BE6" s="326" t="str">
        <f>AY6</f>
        <v>סה"כ מספר תביעות</v>
      </c>
      <c r="BF6" s="311" t="s">
        <v>40</v>
      </c>
      <c r="BG6" s="312"/>
      <c r="BH6" s="312"/>
      <c r="BI6" s="312"/>
      <c r="BJ6" s="313"/>
      <c r="BK6" s="326" t="str">
        <f>BE6</f>
        <v>סה"כ מספר תביעות</v>
      </c>
      <c r="BL6" s="311" t="s">
        <v>40</v>
      </c>
      <c r="BM6" s="312"/>
      <c r="BN6" s="312"/>
      <c r="BO6" s="312"/>
      <c r="BP6" s="313"/>
      <c r="BQ6" s="326" t="str">
        <f>BK6</f>
        <v>סה"כ מספר תביעות</v>
      </c>
      <c r="BR6" s="311" t="s">
        <v>40</v>
      </c>
      <c r="BS6" s="312"/>
      <c r="BT6" s="312"/>
      <c r="BU6" s="312"/>
      <c r="BV6" s="313"/>
    </row>
    <row r="7" spans="1:74" ht="25.5" customHeight="1" x14ac:dyDescent="0.25">
      <c r="A7" s="212"/>
      <c r="B7" s="328" t="s">
        <v>41</v>
      </c>
      <c r="C7" s="327"/>
      <c r="D7" s="63" t="s">
        <v>47</v>
      </c>
      <c r="E7" s="63" t="s">
        <v>404</v>
      </c>
      <c r="F7" s="63" t="s">
        <v>405</v>
      </c>
      <c r="G7" s="63" t="s">
        <v>406</v>
      </c>
      <c r="H7" s="213" t="s">
        <v>48</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c r="AG7" s="327"/>
      <c r="AH7" s="63" t="s">
        <v>47</v>
      </c>
      <c r="AI7" s="63" t="s">
        <v>404</v>
      </c>
      <c r="AJ7" s="63" t="s">
        <v>405</v>
      </c>
      <c r="AK7" s="63" t="s">
        <v>406</v>
      </c>
      <c r="AL7" s="213" t="s">
        <v>48</v>
      </c>
      <c r="AM7" s="327"/>
      <c r="AN7" s="63" t="s">
        <v>47</v>
      </c>
      <c r="AO7" s="63" t="s">
        <v>404</v>
      </c>
      <c r="AP7" s="63" t="s">
        <v>405</v>
      </c>
      <c r="AQ7" s="63" t="s">
        <v>406</v>
      </c>
      <c r="AR7" s="213" t="s">
        <v>48</v>
      </c>
      <c r="AS7" s="327"/>
      <c r="AT7" s="63" t="s">
        <v>47</v>
      </c>
      <c r="AU7" s="63" t="s">
        <v>404</v>
      </c>
      <c r="AV7" s="63" t="s">
        <v>405</v>
      </c>
      <c r="AW7" s="63" t="s">
        <v>406</v>
      </c>
      <c r="AX7" s="213" t="s">
        <v>48</v>
      </c>
      <c r="AY7" s="327"/>
      <c r="AZ7" s="63" t="s">
        <v>47</v>
      </c>
      <c r="BA7" s="63" t="s">
        <v>404</v>
      </c>
      <c r="BB7" s="63" t="s">
        <v>405</v>
      </c>
      <c r="BC7" s="63" t="s">
        <v>406</v>
      </c>
      <c r="BD7" s="213" t="s">
        <v>48</v>
      </c>
      <c r="BE7" s="327"/>
      <c r="BF7" s="63" t="s">
        <v>47</v>
      </c>
      <c r="BG7" s="63" t="s">
        <v>404</v>
      </c>
      <c r="BH7" s="63" t="s">
        <v>405</v>
      </c>
      <c r="BI7" s="63" t="s">
        <v>406</v>
      </c>
      <c r="BJ7" s="213" t="s">
        <v>48</v>
      </c>
      <c r="BK7" s="327"/>
      <c r="BL7" s="63" t="s">
        <v>47</v>
      </c>
      <c r="BM7" s="63" t="s">
        <v>404</v>
      </c>
      <c r="BN7" s="63" t="s">
        <v>405</v>
      </c>
      <c r="BO7" s="63" t="s">
        <v>406</v>
      </c>
      <c r="BP7" s="213" t="s">
        <v>48</v>
      </c>
      <c r="BQ7" s="327"/>
      <c r="BR7" s="63" t="s">
        <v>47</v>
      </c>
      <c r="BS7" s="63" t="s">
        <v>404</v>
      </c>
      <c r="BT7" s="63" t="s">
        <v>405</v>
      </c>
      <c r="BU7" s="63" t="s">
        <v>406</v>
      </c>
      <c r="BV7" s="213" t="s">
        <v>48</v>
      </c>
    </row>
    <row r="8" spans="1:74" ht="12.75" customHeight="1" x14ac:dyDescent="0.25">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3">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ht="13" x14ac:dyDescent="0.3">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3">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ht="13" x14ac:dyDescent="0.3">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ht="13" x14ac:dyDescent="0.3">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ht="13" x14ac:dyDescent="0.3">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ht="13" x14ac:dyDescent="0.3">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ht="13" x14ac:dyDescent="0.3">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ht="13" x14ac:dyDescent="0.3">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ht="13" x14ac:dyDescent="0.3">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3">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3">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3">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3">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ht="13" x14ac:dyDescent="0.3">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ht="13" x14ac:dyDescent="0.3">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ht="13" x14ac:dyDescent="0.3">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ht="13" x14ac:dyDescent="0.3">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ht="13" x14ac:dyDescent="0.3">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t="13" hidden="1" x14ac:dyDescent="0.25">
      <c r="B29" s="240" t="s">
        <v>435</v>
      </c>
      <c r="C29" s="320" t="s">
        <v>96</v>
      </c>
      <c r="D29" s="321"/>
      <c r="E29" s="321"/>
      <c r="F29" s="321"/>
      <c r="G29" s="321"/>
      <c r="H29" s="321"/>
      <c r="I29" s="321"/>
      <c r="J29" s="321"/>
      <c r="K29" s="321"/>
      <c r="L29" s="321"/>
      <c r="M29" s="321"/>
      <c r="N29" s="322"/>
      <c r="O29" s="320" t="s">
        <v>97</v>
      </c>
      <c r="P29" s="321"/>
      <c r="Q29" s="321"/>
      <c r="R29" s="321"/>
      <c r="S29" s="321"/>
      <c r="T29" s="321"/>
      <c r="U29" s="321"/>
      <c r="V29" s="321"/>
      <c r="W29" s="321"/>
      <c r="X29" s="321"/>
      <c r="Y29" s="321"/>
      <c r="Z29" s="322"/>
      <c r="AA29" s="320" t="s">
        <v>98</v>
      </c>
      <c r="AB29" s="321"/>
      <c r="AC29" s="321"/>
      <c r="AD29" s="321"/>
      <c r="AE29" s="321"/>
      <c r="AF29" s="321"/>
      <c r="AG29" s="321"/>
      <c r="AH29" s="321"/>
      <c r="AI29" s="321"/>
      <c r="AJ29" s="321"/>
      <c r="AK29" s="321"/>
      <c r="AL29" s="322"/>
      <c r="AM29" s="314" t="s">
        <v>99</v>
      </c>
      <c r="AN29" s="315"/>
      <c r="AO29" s="315"/>
      <c r="AP29" s="315"/>
      <c r="AQ29" s="315"/>
      <c r="AR29" s="316"/>
      <c r="AS29" s="314" t="s">
        <v>100</v>
      </c>
      <c r="AT29" s="315"/>
      <c r="AU29" s="315"/>
      <c r="AV29" s="315"/>
      <c r="AW29" s="315"/>
      <c r="AX29" s="316"/>
      <c r="AY29" s="314" t="s">
        <v>101</v>
      </c>
      <c r="AZ29" s="315"/>
      <c r="BA29" s="315"/>
      <c r="BB29" s="315"/>
      <c r="BC29" s="315"/>
      <c r="BD29" s="316"/>
      <c r="BE29" s="314" t="s">
        <v>102</v>
      </c>
      <c r="BF29" s="315"/>
      <c r="BG29" s="315"/>
      <c r="BH29" s="315"/>
      <c r="BI29" s="315"/>
      <c r="BJ29" s="316"/>
      <c r="BK29" s="314" t="s">
        <v>103</v>
      </c>
      <c r="BL29" s="315"/>
      <c r="BM29" s="315"/>
      <c r="BN29" s="315"/>
      <c r="BO29" s="315"/>
      <c r="BP29" s="316"/>
      <c r="BQ29" s="314" t="s">
        <v>104</v>
      </c>
      <c r="BR29" s="315"/>
      <c r="BS29" s="315"/>
      <c r="BT29" s="315"/>
      <c r="BU29" s="315"/>
      <c r="BV29" s="316"/>
    </row>
    <row r="30" spans="1:74" ht="13" hidden="1" x14ac:dyDescent="0.25">
      <c r="B30" s="212"/>
      <c r="C30" s="323" t="s">
        <v>105</v>
      </c>
      <c r="D30" s="324"/>
      <c r="E30" s="324"/>
      <c r="F30" s="324"/>
      <c r="G30" s="324"/>
      <c r="H30" s="325"/>
      <c r="I30" s="323" t="s">
        <v>106</v>
      </c>
      <c r="J30" s="324"/>
      <c r="K30" s="324"/>
      <c r="L30" s="324"/>
      <c r="M30" s="324"/>
      <c r="N30" s="325"/>
      <c r="O30" s="323" t="s">
        <v>105</v>
      </c>
      <c r="P30" s="324"/>
      <c r="Q30" s="324"/>
      <c r="R30" s="324"/>
      <c r="S30" s="324"/>
      <c r="T30" s="325"/>
      <c r="U30" s="323" t="s">
        <v>106</v>
      </c>
      <c r="V30" s="324"/>
      <c r="W30" s="324"/>
      <c r="X30" s="324"/>
      <c r="Y30" s="324"/>
      <c r="Z30" s="325"/>
      <c r="AA30" s="323" t="s">
        <v>105</v>
      </c>
      <c r="AB30" s="324"/>
      <c r="AC30" s="324"/>
      <c r="AD30" s="324"/>
      <c r="AE30" s="324"/>
      <c r="AF30" s="325"/>
      <c r="AG30" s="323" t="s">
        <v>106</v>
      </c>
      <c r="AH30" s="324"/>
      <c r="AI30" s="324"/>
      <c r="AJ30" s="324"/>
      <c r="AK30" s="324"/>
      <c r="AL30" s="325"/>
      <c r="AM30" s="317"/>
      <c r="AN30" s="318"/>
      <c r="AO30" s="318"/>
      <c r="AP30" s="318"/>
      <c r="AQ30" s="318"/>
      <c r="AR30" s="319"/>
      <c r="AS30" s="317"/>
      <c r="AT30" s="318"/>
      <c r="AU30" s="318"/>
      <c r="AV30" s="318"/>
      <c r="AW30" s="318"/>
      <c r="AX30" s="319"/>
      <c r="AY30" s="317"/>
      <c r="AZ30" s="318"/>
      <c r="BA30" s="318"/>
      <c r="BB30" s="318"/>
      <c r="BC30" s="318"/>
      <c r="BD30" s="319"/>
      <c r="BE30" s="317"/>
      <c r="BF30" s="318"/>
      <c r="BG30" s="318"/>
      <c r="BH30" s="318"/>
      <c r="BI30" s="318"/>
      <c r="BJ30" s="319"/>
      <c r="BK30" s="317"/>
      <c r="BL30" s="318"/>
      <c r="BM30" s="318"/>
      <c r="BN30" s="318"/>
      <c r="BO30" s="318"/>
      <c r="BP30" s="319"/>
      <c r="BQ30" s="317"/>
      <c r="BR30" s="318"/>
      <c r="BS30" s="318"/>
      <c r="BT30" s="318"/>
      <c r="BU30" s="318"/>
      <c r="BV30" s="319"/>
    </row>
    <row r="31" spans="1:74" ht="13" hidden="1" x14ac:dyDescent="0.25">
      <c r="A31" s="212"/>
      <c r="B31" s="212"/>
      <c r="C31" s="326" t="s">
        <v>39</v>
      </c>
      <c r="D31" s="311" t="s">
        <v>40</v>
      </c>
      <c r="E31" s="312"/>
      <c r="F31" s="312"/>
      <c r="G31" s="312"/>
      <c r="H31" s="313"/>
      <c r="I31" s="326" t="str">
        <f>C31</f>
        <v>סה"כ מספר תביעות</v>
      </c>
      <c r="J31" s="311" t="s">
        <v>40</v>
      </c>
      <c r="K31" s="312"/>
      <c r="L31" s="312"/>
      <c r="M31" s="312"/>
      <c r="N31" s="313"/>
      <c r="O31" s="326" t="str">
        <f>I31</f>
        <v>סה"כ מספר תביעות</v>
      </c>
      <c r="P31" s="311" t="s">
        <v>40</v>
      </c>
      <c r="Q31" s="312"/>
      <c r="R31" s="312"/>
      <c r="S31" s="312"/>
      <c r="T31" s="313"/>
      <c r="U31" s="326" t="str">
        <f>O31</f>
        <v>סה"כ מספר תביעות</v>
      </c>
      <c r="V31" s="311" t="s">
        <v>40</v>
      </c>
      <c r="W31" s="312"/>
      <c r="X31" s="312"/>
      <c r="Y31" s="312"/>
      <c r="Z31" s="313"/>
      <c r="AA31" s="326" t="str">
        <f>U31</f>
        <v>סה"כ מספר תביעות</v>
      </c>
      <c r="AB31" s="311" t="s">
        <v>40</v>
      </c>
      <c r="AC31" s="312"/>
      <c r="AD31" s="312"/>
      <c r="AE31" s="312"/>
      <c r="AF31" s="313"/>
      <c r="AG31" s="326" t="str">
        <f>AA31</f>
        <v>סה"כ מספר תביעות</v>
      </c>
      <c r="AH31" s="311" t="s">
        <v>40</v>
      </c>
      <c r="AI31" s="312"/>
      <c r="AJ31" s="312"/>
      <c r="AK31" s="312"/>
      <c r="AL31" s="313"/>
      <c r="AM31" s="326" t="str">
        <f>AG31</f>
        <v>סה"כ מספר תביעות</v>
      </c>
      <c r="AN31" s="311" t="s">
        <v>40</v>
      </c>
      <c r="AO31" s="312"/>
      <c r="AP31" s="312"/>
      <c r="AQ31" s="312"/>
      <c r="AR31" s="313"/>
      <c r="AS31" s="326" t="str">
        <f>AM31</f>
        <v>סה"כ מספר תביעות</v>
      </c>
      <c r="AT31" s="311" t="s">
        <v>40</v>
      </c>
      <c r="AU31" s="312"/>
      <c r="AV31" s="312"/>
      <c r="AW31" s="312"/>
      <c r="AX31" s="313"/>
      <c r="AY31" s="326" t="str">
        <f>AS31</f>
        <v>סה"כ מספר תביעות</v>
      </c>
      <c r="AZ31" s="311" t="s">
        <v>40</v>
      </c>
      <c r="BA31" s="312"/>
      <c r="BB31" s="312"/>
      <c r="BC31" s="312"/>
      <c r="BD31" s="313"/>
      <c r="BE31" s="326" t="str">
        <f>AY31</f>
        <v>סה"כ מספר תביעות</v>
      </c>
      <c r="BF31" s="311" t="s">
        <v>40</v>
      </c>
      <c r="BG31" s="312"/>
      <c r="BH31" s="312"/>
      <c r="BI31" s="312"/>
      <c r="BJ31" s="313"/>
      <c r="BK31" s="326" t="str">
        <f>BE31</f>
        <v>סה"כ מספר תביעות</v>
      </c>
      <c r="BL31" s="311" t="s">
        <v>40</v>
      </c>
      <c r="BM31" s="312"/>
      <c r="BN31" s="312"/>
      <c r="BO31" s="312"/>
      <c r="BP31" s="313"/>
      <c r="BQ31" s="326" t="str">
        <f>BK31</f>
        <v>סה"כ מספר תביעות</v>
      </c>
      <c r="BR31" s="311" t="s">
        <v>40</v>
      </c>
      <c r="BS31" s="312"/>
      <c r="BT31" s="312"/>
      <c r="BU31" s="312"/>
      <c r="BV31" s="313"/>
    </row>
    <row r="32" spans="1:74" ht="26" hidden="1" x14ac:dyDescent="0.25">
      <c r="A32" s="212"/>
      <c r="B32" s="328" t="s">
        <v>41</v>
      </c>
      <c r="C32" s="327"/>
      <c r="D32" s="63" t="s">
        <v>47</v>
      </c>
      <c r="E32" s="63" t="s">
        <v>404</v>
      </c>
      <c r="F32" s="63" t="s">
        <v>405</v>
      </c>
      <c r="G32" s="63" t="s">
        <v>406</v>
      </c>
      <c r="H32" s="213" t="s">
        <v>48</v>
      </c>
      <c r="I32" s="327"/>
      <c r="J32" s="63" t="s">
        <v>47</v>
      </c>
      <c r="K32" s="63" t="s">
        <v>404</v>
      </c>
      <c r="L32" s="63" t="s">
        <v>405</v>
      </c>
      <c r="M32" s="63" t="s">
        <v>406</v>
      </c>
      <c r="N32" s="213" t="s">
        <v>48</v>
      </c>
      <c r="O32" s="327"/>
      <c r="P32" s="63" t="s">
        <v>47</v>
      </c>
      <c r="Q32" s="63" t="s">
        <v>404</v>
      </c>
      <c r="R32" s="63" t="s">
        <v>405</v>
      </c>
      <c r="S32" s="63" t="s">
        <v>406</v>
      </c>
      <c r="T32" s="213" t="s">
        <v>48</v>
      </c>
      <c r="U32" s="327"/>
      <c r="V32" s="63" t="s">
        <v>47</v>
      </c>
      <c r="W32" s="63" t="s">
        <v>404</v>
      </c>
      <c r="X32" s="63" t="s">
        <v>405</v>
      </c>
      <c r="Y32" s="63" t="s">
        <v>406</v>
      </c>
      <c r="Z32" s="213" t="s">
        <v>48</v>
      </c>
      <c r="AA32" s="327"/>
      <c r="AB32" s="63" t="s">
        <v>47</v>
      </c>
      <c r="AC32" s="63" t="s">
        <v>404</v>
      </c>
      <c r="AD32" s="63" t="s">
        <v>405</v>
      </c>
      <c r="AE32" s="63" t="s">
        <v>406</v>
      </c>
      <c r="AF32" s="213" t="s">
        <v>48</v>
      </c>
      <c r="AG32" s="327"/>
      <c r="AH32" s="63" t="s">
        <v>47</v>
      </c>
      <c r="AI32" s="63" t="s">
        <v>404</v>
      </c>
      <c r="AJ32" s="63" t="s">
        <v>405</v>
      </c>
      <c r="AK32" s="63" t="s">
        <v>406</v>
      </c>
      <c r="AL32" s="213" t="s">
        <v>48</v>
      </c>
      <c r="AM32" s="327"/>
      <c r="AN32" s="63" t="s">
        <v>47</v>
      </c>
      <c r="AO32" s="63" t="s">
        <v>404</v>
      </c>
      <c r="AP32" s="63" t="s">
        <v>405</v>
      </c>
      <c r="AQ32" s="63" t="s">
        <v>406</v>
      </c>
      <c r="AR32" s="213" t="s">
        <v>48</v>
      </c>
      <c r="AS32" s="327"/>
      <c r="AT32" s="63" t="s">
        <v>47</v>
      </c>
      <c r="AU32" s="63" t="s">
        <v>404</v>
      </c>
      <c r="AV32" s="63" t="s">
        <v>405</v>
      </c>
      <c r="AW32" s="63" t="s">
        <v>406</v>
      </c>
      <c r="AX32" s="213" t="s">
        <v>48</v>
      </c>
      <c r="AY32" s="327"/>
      <c r="AZ32" s="63" t="s">
        <v>47</v>
      </c>
      <c r="BA32" s="63" t="s">
        <v>404</v>
      </c>
      <c r="BB32" s="63" t="s">
        <v>405</v>
      </c>
      <c r="BC32" s="63" t="s">
        <v>406</v>
      </c>
      <c r="BD32" s="213" t="s">
        <v>48</v>
      </c>
      <c r="BE32" s="327"/>
      <c r="BF32" s="63" t="s">
        <v>47</v>
      </c>
      <c r="BG32" s="63" t="s">
        <v>404</v>
      </c>
      <c r="BH32" s="63" t="s">
        <v>405</v>
      </c>
      <c r="BI32" s="63" t="s">
        <v>406</v>
      </c>
      <c r="BJ32" s="213" t="s">
        <v>48</v>
      </c>
      <c r="BK32" s="327"/>
      <c r="BL32" s="63" t="s">
        <v>47</v>
      </c>
      <c r="BM32" s="63" t="s">
        <v>404</v>
      </c>
      <c r="BN32" s="63" t="s">
        <v>405</v>
      </c>
      <c r="BO32" s="63" t="s">
        <v>406</v>
      </c>
      <c r="BP32" s="213" t="s">
        <v>48</v>
      </c>
      <c r="BQ32" s="327"/>
      <c r="BR32" s="63" t="s">
        <v>47</v>
      </c>
      <c r="BS32" s="63" t="s">
        <v>404</v>
      </c>
      <c r="BT32" s="63" t="s">
        <v>405</v>
      </c>
      <c r="BU32" s="63" t="s">
        <v>406</v>
      </c>
      <c r="BV32" s="213" t="s">
        <v>48</v>
      </c>
    </row>
    <row r="33" spans="1:74" ht="13.5" hidden="1" thickBot="1" x14ac:dyDescent="0.3">
      <c r="A33" s="212"/>
      <c r="B33" s="329"/>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t="13" hidden="1" x14ac:dyDescent="0.3">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t="13" hidden="1" x14ac:dyDescent="0.3">
      <c r="A35" s="273">
        <v>3</v>
      </c>
      <c r="B35" s="274"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t="13" hidden="1" x14ac:dyDescent="0.3">
      <c r="A36" s="273">
        <v>4</v>
      </c>
      <c r="B36" s="274"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t="13" hidden="1" x14ac:dyDescent="0.3">
      <c r="A38" s="273">
        <v>6</v>
      </c>
      <c r="B38" s="275"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t="13" hidden="1" x14ac:dyDescent="0.3">
      <c r="A39" s="273">
        <v>7</v>
      </c>
      <c r="B39" s="275"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 t="shared" ref="BU39:BV39" si="8">SUM(BU35:BU38)</f>
        <v>0</v>
      </c>
      <c r="BV39" s="121">
        <f t="shared" si="8"/>
        <v>0</v>
      </c>
    </row>
    <row r="40" spans="1:74" ht="13" hidden="1" x14ac:dyDescent="0.3">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t="13" hidden="1" x14ac:dyDescent="0.3">
      <c r="A43" s="273">
        <v>3</v>
      </c>
      <c r="B43" s="274" t="s">
        <v>91</v>
      </c>
      <c r="C43" s="109">
        <f t="shared" ref="C43:D43" si="9">SUM(C41:C42)</f>
        <v>0</v>
      </c>
      <c r="D43" s="119">
        <f t="shared" si="9"/>
        <v>0</v>
      </c>
      <c r="E43" s="119">
        <f>SUM(E41:E42)</f>
        <v>0</v>
      </c>
      <c r="F43" s="119">
        <f>SUM(F41:F42)</f>
        <v>0</v>
      </c>
      <c r="G43" s="119">
        <f>SUM(G41:G42)</f>
        <v>0</v>
      </c>
      <c r="H43" s="120">
        <f>SUM(H41:H42)</f>
        <v>0</v>
      </c>
      <c r="I43" s="109">
        <f t="shared" ref="I43:J43" si="10">SUM(I41:I42)</f>
        <v>0</v>
      </c>
      <c r="J43" s="119">
        <f t="shared" si="10"/>
        <v>0</v>
      </c>
      <c r="K43" s="119">
        <f>SUM(K41:K42)</f>
        <v>0</v>
      </c>
      <c r="L43" s="119">
        <f>SUM(L41:L42)</f>
        <v>0</v>
      </c>
      <c r="M43" s="119">
        <f>SUM(M41:M42)</f>
        <v>0</v>
      </c>
      <c r="N43" s="120">
        <f>SUM(N41:N42)</f>
        <v>0</v>
      </c>
      <c r="O43" s="109">
        <f t="shared" ref="O43:P43" si="11">SUM(O41:O42)</f>
        <v>0</v>
      </c>
      <c r="P43" s="119">
        <f t="shared" si="11"/>
        <v>0</v>
      </c>
      <c r="Q43" s="119">
        <f>SUM(Q41:Q42)</f>
        <v>0</v>
      </c>
      <c r="R43" s="119">
        <f>SUM(R41:R42)</f>
        <v>0</v>
      </c>
      <c r="S43" s="119">
        <f>SUM(S41:S42)</f>
        <v>0</v>
      </c>
      <c r="T43" s="120">
        <f>SUM(T41:T42)</f>
        <v>0</v>
      </c>
      <c r="U43" s="109">
        <f t="shared" ref="U43:V43" si="12">SUM(U41:U42)</f>
        <v>0</v>
      </c>
      <c r="V43" s="119">
        <f t="shared" si="12"/>
        <v>0</v>
      </c>
      <c r="W43" s="119">
        <f>SUM(W41:W42)</f>
        <v>0</v>
      </c>
      <c r="X43" s="119">
        <f>SUM(X41:X42)</f>
        <v>0</v>
      </c>
      <c r="Y43" s="119">
        <f>SUM(Y41:Y42)</f>
        <v>0</v>
      </c>
      <c r="Z43" s="120">
        <f>SUM(Z41:Z42)</f>
        <v>0</v>
      </c>
      <c r="AA43" s="109">
        <f t="shared" ref="AA43:AB43" si="13">SUM(AA41:AA42)</f>
        <v>0</v>
      </c>
      <c r="AB43" s="119">
        <f t="shared" si="13"/>
        <v>0</v>
      </c>
      <c r="AC43" s="119">
        <f>SUM(AC41:AC42)</f>
        <v>0</v>
      </c>
      <c r="AD43" s="119">
        <f>SUM(AD41:AD42)</f>
        <v>0</v>
      </c>
      <c r="AE43" s="119">
        <f>SUM(AE41:AE42)</f>
        <v>0</v>
      </c>
      <c r="AF43" s="120">
        <f>SUM(AF41:AF42)</f>
        <v>0</v>
      </c>
      <c r="AG43" s="109">
        <f t="shared" ref="AG43:AH43" si="14">SUM(AG41:AG42)</f>
        <v>0</v>
      </c>
      <c r="AH43" s="119">
        <f t="shared" si="14"/>
        <v>0</v>
      </c>
      <c r="AI43" s="119">
        <f>SUM(AI41:AI42)</f>
        <v>0</v>
      </c>
      <c r="AJ43" s="119">
        <f>SUM(AJ41:AJ42)</f>
        <v>0</v>
      </c>
      <c r="AK43" s="119">
        <f>SUM(AK41:AK42)</f>
        <v>0</v>
      </c>
      <c r="AL43" s="120">
        <f>SUM(AL41:AL42)</f>
        <v>0</v>
      </c>
      <c r="AM43" s="109">
        <f t="shared" ref="AM43:AN43" si="15">SUM(AM41:AM42)</f>
        <v>0</v>
      </c>
      <c r="AN43" s="119">
        <f t="shared" si="15"/>
        <v>0</v>
      </c>
      <c r="AO43" s="119">
        <f>SUM(AO41:AO42)</f>
        <v>0</v>
      </c>
      <c r="AP43" s="119">
        <f>SUM(AP41:AP42)</f>
        <v>0</v>
      </c>
      <c r="AQ43" s="119">
        <f>SUM(AQ41:AQ42)</f>
        <v>0</v>
      </c>
      <c r="AR43" s="120">
        <f>SUM(AR41:AR42)</f>
        <v>0</v>
      </c>
      <c r="AS43" s="109">
        <f t="shared" ref="AS43:AT43" si="16">SUM(AS41:AS42)</f>
        <v>0</v>
      </c>
      <c r="AT43" s="119">
        <f t="shared" si="16"/>
        <v>0</v>
      </c>
      <c r="AU43" s="119">
        <f>SUM(AU41:AU42)</f>
        <v>0</v>
      </c>
      <c r="AV43" s="119">
        <f>SUM(AV41:AV42)</f>
        <v>0</v>
      </c>
      <c r="AW43" s="119">
        <f>SUM(AW41:AW42)</f>
        <v>0</v>
      </c>
      <c r="AX43" s="120">
        <f>SUM(AX41:AX42)</f>
        <v>0</v>
      </c>
      <c r="AY43" s="109">
        <f t="shared" ref="AY43:AZ43" si="17">SUM(AY41:AY42)</f>
        <v>0</v>
      </c>
      <c r="AZ43" s="119">
        <f t="shared" si="17"/>
        <v>0</v>
      </c>
      <c r="BA43" s="119">
        <f>SUM(BA41:BA42)</f>
        <v>0</v>
      </c>
      <c r="BB43" s="119">
        <f>SUM(BB41:BB42)</f>
        <v>0</v>
      </c>
      <c r="BC43" s="119">
        <f>SUM(BC41:BC42)</f>
        <v>0</v>
      </c>
      <c r="BD43" s="120">
        <f>SUM(BD41:BD42)</f>
        <v>0</v>
      </c>
      <c r="BE43" s="109">
        <f t="shared" ref="BE43:BF43" si="18">SUM(BE41:BE42)</f>
        <v>0</v>
      </c>
      <c r="BF43" s="119">
        <f t="shared" si="18"/>
        <v>0</v>
      </c>
      <c r="BG43" s="119">
        <f>SUM(BG41:BG42)</f>
        <v>0</v>
      </c>
      <c r="BH43" s="119">
        <f>SUM(BH41:BH42)</f>
        <v>0</v>
      </c>
      <c r="BI43" s="119">
        <f>SUM(BI41:BI42)</f>
        <v>0</v>
      </c>
      <c r="BJ43" s="120">
        <f>SUM(BJ41:BJ42)</f>
        <v>0</v>
      </c>
      <c r="BK43" s="109">
        <f t="shared" ref="BK43:BL43" si="19">SUM(BK41:BK42)</f>
        <v>0</v>
      </c>
      <c r="BL43" s="119">
        <f t="shared" si="19"/>
        <v>0</v>
      </c>
      <c r="BM43" s="119">
        <f>SUM(BM41:BM42)</f>
        <v>0</v>
      </c>
      <c r="BN43" s="119">
        <f>SUM(BN41:BN42)</f>
        <v>0</v>
      </c>
      <c r="BO43" s="119">
        <f>SUM(BO41:BO42)</f>
        <v>0</v>
      </c>
      <c r="BP43" s="120">
        <f>SUM(BP41:BP42)</f>
        <v>0</v>
      </c>
      <c r="BQ43" s="109">
        <f t="shared" ref="BQ43:BR43" si="20">SUM(BQ41:BQ42)</f>
        <v>0</v>
      </c>
      <c r="BR43" s="119">
        <f t="shared" si="20"/>
        <v>0</v>
      </c>
      <c r="BS43" s="119">
        <f>SUM(BS41:BS42)</f>
        <v>0</v>
      </c>
      <c r="BT43" s="119">
        <f>SUM(BT41:BT42)</f>
        <v>0</v>
      </c>
      <c r="BU43" s="119">
        <f>SUM(BU41:BU42)</f>
        <v>0</v>
      </c>
      <c r="BV43" s="120">
        <f>SUM(BV41:BV42)</f>
        <v>0</v>
      </c>
    </row>
    <row r="44" spans="1:74" ht="13" hidden="1" x14ac:dyDescent="0.3">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35">
      <c r="A49" s="278">
        <v>5</v>
      </c>
      <c r="B49" s="279" t="s">
        <v>95</v>
      </c>
      <c r="C49" s="141">
        <f>SUM(C45:C48)</f>
        <v>0</v>
      </c>
      <c r="D49" s="142">
        <f t="shared" ref="D49" si="21">SUM(D45:D48)</f>
        <v>0</v>
      </c>
      <c r="E49" s="142">
        <f>SUM(E45:E48)</f>
        <v>0</v>
      </c>
      <c r="F49" s="142">
        <f>SUM(F45:F48)</f>
        <v>0</v>
      </c>
      <c r="G49" s="142">
        <f>SUM(G45:G48)</f>
        <v>0</v>
      </c>
      <c r="H49" s="143">
        <f>SUM(H45:H48)</f>
        <v>0</v>
      </c>
      <c r="I49" s="141">
        <f>SUM(I45:I48)</f>
        <v>0</v>
      </c>
      <c r="J49" s="142">
        <f t="shared" ref="J49" si="22">SUM(J45:J48)</f>
        <v>0</v>
      </c>
      <c r="K49" s="142">
        <f>SUM(K45:K48)</f>
        <v>0</v>
      </c>
      <c r="L49" s="142">
        <f>SUM(L45:L48)</f>
        <v>0</v>
      </c>
      <c r="M49" s="142">
        <f>SUM(M45:M48)</f>
        <v>0</v>
      </c>
      <c r="N49" s="143">
        <f>SUM(N45:N48)</f>
        <v>0</v>
      </c>
      <c r="O49" s="141">
        <f>SUM(O45:O48)</f>
        <v>0</v>
      </c>
      <c r="P49" s="142">
        <f t="shared" ref="P49" si="23">SUM(P45:P48)</f>
        <v>0</v>
      </c>
      <c r="Q49" s="142">
        <f>SUM(Q45:Q48)</f>
        <v>0</v>
      </c>
      <c r="R49" s="142">
        <f>SUM(R45:R48)</f>
        <v>0</v>
      </c>
      <c r="S49" s="142">
        <f>SUM(S45:S48)</f>
        <v>0</v>
      </c>
      <c r="T49" s="143">
        <f>SUM(T45:T48)</f>
        <v>0</v>
      </c>
      <c r="U49" s="141">
        <f>SUM(U45:U48)</f>
        <v>0</v>
      </c>
      <c r="V49" s="142">
        <f t="shared" ref="V49" si="24">SUM(V45:V48)</f>
        <v>0</v>
      </c>
      <c r="W49" s="142">
        <f>SUM(W45:W48)</f>
        <v>0</v>
      </c>
      <c r="X49" s="142">
        <f>SUM(X45:X48)</f>
        <v>0</v>
      </c>
      <c r="Y49" s="142">
        <f>SUM(Y45:Y48)</f>
        <v>0</v>
      </c>
      <c r="Z49" s="143">
        <f>SUM(Z45:Z48)</f>
        <v>0</v>
      </c>
      <c r="AA49" s="141">
        <f>SUM(AA45:AA48)</f>
        <v>0</v>
      </c>
      <c r="AB49" s="142">
        <f t="shared" ref="AB49" si="25">SUM(AB45:AB48)</f>
        <v>0</v>
      </c>
      <c r="AC49" s="142">
        <f>SUM(AC45:AC48)</f>
        <v>0</v>
      </c>
      <c r="AD49" s="142">
        <f>SUM(AD45:AD48)</f>
        <v>0</v>
      </c>
      <c r="AE49" s="142">
        <f>SUM(AE45:AE48)</f>
        <v>0</v>
      </c>
      <c r="AF49" s="143">
        <f>SUM(AF45:AF48)</f>
        <v>0</v>
      </c>
      <c r="AG49" s="141">
        <f>SUM(AG45:AG48)</f>
        <v>0</v>
      </c>
      <c r="AH49" s="142">
        <f t="shared" ref="AH49" si="26">SUM(AH45:AH48)</f>
        <v>0</v>
      </c>
      <c r="AI49" s="142">
        <f>SUM(AI45:AI48)</f>
        <v>0</v>
      </c>
      <c r="AJ49" s="142">
        <f>SUM(AJ45:AJ48)</f>
        <v>0</v>
      </c>
      <c r="AK49" s="142">
        <f>SUM(AK45:AK48)</f>
        <v>0</v>
      </c>
      <c r="AL49" s="143">
        <f>SUM(AL45:AL48)</f>
        <v>0</v>
      </c>
      <c r="AM49" s="141">
        <f>SUM(AM45:AM48)</f>
        <v>0</v>
      </c>
      <c r="AN49" s="142">
        <f t="shared" ref="AN49" si="27">SUM(AN45:AN48)</f>
        <v>0</v>
      </c>
      <c r="AO49" s="142">
        <f>SUM(AO45:AO48)</f>
        <v>0</v>
      </c>
      <c r="AP49" s="142">
        <f>SUM(AP45:AP48)</f>
        <v>0</v>
      </c>
      <c r="AQ49" s="142">
        <f>SUM(AQ45:AQ48)</f>
        <v>0</v>
      </c>
      <c r="AR49" s="143">
        <f>SUM(AR45:AR48)</f>
        <v>0</v>
      </c>
      <c r="AS49" s="141">
        <f>SUM(AS45:AS48)</f>
        <v>0</v>
      </c>
      <c r="AT49" s="142">
        <f t="shared" ref="AT49" si="28">SUM(AT45:AT48)</f>
        <v>0</v>
      </c>
      <c r="AU49" s="142">
        <f>SUM(AU45:AU48)</f>
        <v>0</v>
      </c>
      <c r="AV49" s="142">
        <f>SUM(AV45:AV48)</f>
        <v>0</v>
      </c>
      <c r="AW49" s="142">
        <f>SUM(AW45:AW48)</f>
        <v>0</v>
      </c>
      <c r="AX49" s="143">
        <f>SUM(AX45:AX48)</f>
        <v>0</v>
      </c>
      <c r="AY49" s="141">
        <f>SUM(AY45:AY48)</f>
        <v>0</v>
      </c>
      <c r="AZ49" s="142">
        <f t="shared" ref="AZ49" si="29">SUM(AZ45:AZ48)</f>
        <v>0</v>
      </c>
      <c r="BA49" s="142">
        <f>SUM(BA45:BA48)</f>
        <v>0</v>
      </c>
      <c r="BB49" s="142">
        <f>SUM(BB45:BB48)</f>
        <v>0</v>
      </c>
      <c r="BC49" s="142">
        <f>SUM(BC45:BC48)</f>
        <v>0</v>
      </c>
      <c r="BD49" s="143">
        <f>SUM(BD45:BD48)</f>
        <v>0</v>
      </c>
      <c r="BE49" s="141">
        <f>SUM(BE45:BE48)</f>
        <v>0</v>
      </c>
      <c r="BF49" s="142">
        <f t="shared" ref="BF49" si="30">SUM(BF45:BF48)</f>
        <v>0</v>
      </c>
      <c r="BG49" s="142">
        <f>SUM(BG45:BG48)</f>
        <v>0</v>
      </c>
      <c r="BH49" s="142">
        <f>SUM(BH45:BH48)</f>
        <v>0</v>
      </c>
      <c r="BI49" s="142">
        <f>SUM(BI45:BI48)</f>
        <v>0</v>
      </c>
      <c r="BJ49" s="143">
        <f>SUM(BJ45:BJ48)</f>
        <v>0</v>
      </c>
      <c r="BK49" s="141">
        <f>SUM(BK45:BK48)</f>
        <v>0</v>
      </c>
      <c r="BL49" s="142">
        <f t="shared" ref="BL49" si="31">SUM(BL45:BL48)</f>
        <v>0</v>
      </c>
      <c r="BM49" s="142">
        <f>SUM(BM45:BM48)</f>
        <v>0</v>
      </c>
      <c r="BN49" s="142">
        <f>SUM(BN45:BN48)</f>
        <v>0</v>
      </c>
      <c r="BO49" s="142">
        <f>SUM(BO45:BO48)</f>
        <v>0</v>
      </c>
      <c r="BP49" s="143">
        <f>SUM(BP45:BP48)</f>
        <v>0</v>
      </c>
      <c r="BQ49" s="141">
        <f>SUM(BQ45:BQ48)</f>
        <v>0</v>
      </c>
      <c r="BR49" s="142">
        <f t="shared" ref="BR49" si="32">SUM(BR45:BR48)</f>
        <v>0</v>
      </c>
      <c r="BS49" s="142">
        <f>SUM(BS45:BS48)</f>
        <v>0</v>
      </c>
      <c r="BT49" s="142">
        <f>SUM(BT45:BT48)</f>
        <v>0</v>
      </c>
      <c r="BU49" s="142">
        <f>SUM(BU45:BU48)</f>
        <v>0</v>
      </c>
      <c r="BV49" s="143">
        <f>SUM(BV45:BV48)</f>
        <v>0</v>
      </c>
    </row>
    <row r="50" spans="1:74" hidden="1" x14ac:dyDescent="0.25"/>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xr:uid="{00000000-0004-0000-0400-000000000000}"/>
    <hyperlink ref="B29" location="הוראות!A1" display="חזרה" xr:uid="{00000000-0004-0000-0400-000001000000}"/>
  </hyperlinks>
  <pageMargins left="0" right="0" top="0" bottom="0.98425196850393704" header="0" footer="0.51181102362204722"/>
  <pageSetup paperSize="9" fitToWidth="2" fitToHeight="2" orientation="landscape" r:id="rId1"/>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16" sqref="H16"/>
    </sheetView>
  </sheetViews>
  <sheetFormatPr defaultColWidth="9.1796875" defaultRowHeight="12.5" x14ac:dyDescent="0.25"/>
  <cols>
    <col min="1" max="1" width="4" style="172" customWidth="1"/>
    <col min="2" max="2" width="34.54296875" style="172" customWidth="1"/>
    <col min="3" max="26" width="7.7265625" style="172" customWidth="1"/>
    <col min="27" max="27" width="8.54296875" style="172" customWidth="1"/>
    <col min="28" max="28" width="7.54296875" style="172" customWidth="1"/>
    <col min="29" max="29" width="8" style="172" customWidth="1"/>
    <col min="30" max="30" width="7.453125" style="172" customWidth="1"/>
    <col min="31" max="31" width="7.7265625" style="172" customWidth="1"/>
    <col min="32" max="32" width="7.81640625" style="172" customWidth="1"/>
    <col min="33" max="33" width="9.1796875" style="172"/>
    <col min="34" max="34" width="48.54296875" style="172" customWidth="1"/>
    <col min="35" max="16384" width="9.1796875" style="172"/>
  </cols>
  <sheetData>
    <row r="1" spans="1:34" ht="36" customHeight="1" x14ac:dyDescent="0.4">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5">
      <c r="B2" s="242" t="str">
        <f>הוראות!B13</f>
        <v>איילון חברה לניהול קופות גמל בע"מ</v>
      </c>
    </row>
    <row r="3" spans="1:34" ht="15.5" x14ac:dyDescent="0.35">
      <c r="B3" s="241" t="str">
        <f>CONCATENATE(הוראות!Z13,הוראות!F13)</f>
        <v>הנתונים ביחידות בודדות לשנת 2016</v>
      </c>
    </row>
    <row r="4" spans="1:34" ht="12.75" customHeight="1" x14ac:dyDescent="0.25">
      <c r="B4" s="240" t="s">
        <v>435</v>
      </c>
      <c r="C4" s="320" t="s">
        <v>149</v>
      </c>
      <c r="D4" s="321"/>
      <c r="E4" s="321"/>
      <c r="F4" s="321"/>
      <c r="G4" s="321"/>
      <c r="H4" s="321"/>
      <c r="I4" s="321"/>
      <c r="J4" s="321"/>
      <c r="K4" s="321"/>
      <c r="L4" s="321"/>
      <c r="M4" s="321"/>
      <c r="N4" s="322"/>
      <c r="O4" s="320" t="s">
        <v>150</v>
      </c>
      <c r="P4" s="321"/>
      <c r="Q4" s="321"/>
      <c r="R4" s="321"/>
      <c r="S4" s="321"/>
      <c r="T4" s="321"/>
      <c r="U4" s="321"/>
      <c r="V4" s="321"/>
      <c r="W4" s="321"/>
      <c r="X4" s="321"/>
      <c r="Y4" s="321"/>
      <c r="Z4" s="322"/>
      <c r="AA4" s="314" t="s">
        <v>151</v>
      </c>
      <c r="AB4" s="315"/>
      <c r="AC4" s="315"/>
      <c r="AD4" s="315"/>
      <c r="AE4" s="315"/>
      <c r="AF4" s="316"/>
    </row>
    <row r="5" spans="1:34" ht="13" x14ac:dyDescent="0.25">
      <c r="B5" s="212"/>
      <c r="C5" s="323" t="s">
        <v>105</v>
      </c>
      <c r="D5" s="324"/>
      <c r="E5" s="324"/>
      <c r="F5" s="324"/>
      <c r="G5" s="324"/>
      <c r="H5" s="325"/>
      <c r="I5" s="323" t="s">
        <v>106</v>
      </c>
      <c r="J5" s="324"/>
      <c r="K5" s="324"/>
      <c r="L5" s="324"/>
      <c r="M5" s="324"/>
      <c r="N5" s="325"/>
      <c r="O5" s="323" t="s">
        <v>105</v>
      </c>
      <c r="P5" s="324"/>
      <c r="Q5" s="324"/>
      <c r="R5" s="324"/>
      <c r="S5" s="324"/>
      <c r="T5" s="325"/>
      <c r="U5" s="323" t="s">
        <v>106</v>
      </c>
      <c r="V5" s="324"/>
      <c r="W5" s="324"/>
      <c r="X5" s="324"/>
      <c r="Y5" s="324"/>
      <c r="Z5" s="325"/>
      <c r="AA5" s="317"/>
      <c r="AB5" s="318"/>
      <c r="AC5" s="318"/>
      <c r="AD5" s="318"/>
      <c r="AE5" s="318"/>
      <c r="AF5" s="319"/>
    </row>
    <row r="6" spans="1:34" ht="12.75" customHeight="1" x14ac:dyDescent="0.25">
      <c r="A6" s="212"/>
      <c r="B6" s="212"/>
      <c r="C6" s="326" t="s">
        <v>39</v>
      </c>
      <c r="D6" s="311" t="s">
        <v>40</v>
      </c>
      <c r="E6" s="312"/>
      <c r="F6" s="312"/>
      <c r="G6" s="312"/>
      <c r="H6" s="313"/>
      <c r="I6" s="326" t="str">
        <f>C6</f>
        <v>סה"כ מספר תביעות</v>
      </c>
      <c r="J6" s="311" t="s">
        <v>40</v>
      </c>
      <c r="K6" s="312"/>
      <c r="L6" s="312"/>
      <c r="M6" s="312"/>
      <c r="N6" s="313"/>
      <c r="O6" s="326" t="str">
        <f>C6</f>
        <v>סה"כ מספר תביעות</v>
      </c>
      <c r="P6" s="311" t="s">
        <v>40</v>
      </c>
      <c r="Q6" s="312"/>
      <c r="R6" s="312"/>
      <c r="S6" s="312"/>
      <c r="T6" s="313"/>
      <c r="U6" s="326" t="str">
        <f>O6</f>
        <v>סה"כ מספר תביעות</v>
      </c>
      <c r="V6" s="311" t="s">
        <v>40</v>
      </c>
      <c r="W6" s="312"/>
      <c r="X6" s="312"/>
      <c r="Y6" s="312"/>
      <c r="Z6" s="313"/>
      <c r="AA6" s="326" t="str">
        <f>U6</f>
        <v>סה"כ מספר תביעות</v>
      </c>
      <c r="AB6" s="311" t="s">
        <v>40</v>
      </c>
      <c r="AC6" s="312"/>
      <c r="AD6" s="312"/>
      <c r="AE6" s="312"/>
      <c r="AF6" s="313"/>
    </row>
    <row r="7" spans="1:34" ht="25.5" customHeight="1" x14ac:dyDescent="0.25">
      <c r="A7" s="212"/>
      <c r="B7" s="328" t="s">
        <v>41</v>
      </c>
      <c r="C7" s="327"/>
      <c r="D7" s="63" t="s">
        <v>47</v>
      </c>
      <c r="E7" s="63" t="s">
        <v>404</v>
      </c>
      <c r="F7" s="63" t="s">
        <v>405</v>
      </c>
      <c r="G7" s="63" t="s">
        <v>406</v>
      </c>
      <c r="H7" s="213" t="s">
        <v>48</v>
      </c>
      <c r="I7" s="327"/>
      <c r="J7" s="63" t="s">
        <v>47</v>
      </c>
      <c r="K7" s="63" t="s">
        <v>404</v>
      </c>
      <c r="L7" s="63" t="s">
        <v>405</v>
      </c>
      <c r="M7" s="63" t="s">
        <v>406</v>
      </c>
      <c r="N7" s="213" t="s">
        <v>48</v>
      </c>
      <c r="O7" s="327"/>
      <c r="P7" s="63" t="s">
        <v>47</v>
      </c>
      <c r="Q7" s="63" t="s">
        <v>404</v>
      </c>
      <c r="R7" s="63" t="s">
        <v>405</v>
      </c>
      <c r="S7" s="63" t="s">
        <v>406</v>
      </c>
      <c r="T7" s="213" t="s">
        <v>48</v>
      </c>
      <c r="U7" s="327"/>
      <c r="V7" s="63" t="s">
        <v>47</v>
      </c>
      <c r="W7" s="63" t="s">
        <v>404</v>
      </c>
      <c r="X7" s="63" t="s">
        <v>405</v>
      </c>
      <c r="Y7" s="63" t="s">
        <v>406</v>
      </c>
      <c r="Z7" s="213" t="s">
        <v>48</v>
      </c>
      <c r="AA7" s="327"/>
      <c r="AB7" s="63" t="s">
        <v>47</v>
      </c>
      <c r="AC7" s="63" t="s">
        <v>404</v>
      </c>
      <c r="AD7" s="63" t="s">
        <v>405</v>
      </c>
      <c r="AE7" s="63" t="s">
        <v>406</v>
      </c>
      <c r="AF7" s="213" t="s">
        <v>48</v>
      </c>
    </row>
    <row r="8" spans="1:34" ht="12.75" customHeight="1" x14ac:dyDescent="0.25">
      <c r="A8" s="212"/>
      <c r="B8" s="329"/>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3">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ht="13" x14ac:dyDescent="0.3">
      <c r="A10" s="221">
        <v>1</v>
      </c>
      <c r="B10" s="222" t="s">
        <v>81</v>
      </c>
      <c r="C10" s="24">
        <v>101</v>
      </c>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v>10</v>
      </c>
      <c r="AB10" s="223"/>
      <c r="AC10" s="223"/>
      <c r="AD10" s="223"/>
      <c r="AE10" s="223"/>
      <c r="AF10" s="224"/>
    </row>
    <row r="11" spans="1:34" ht="12.75" customHeight="1" x14ac:dyDescent="0.3">
      <c r="A11" s="221">
        <f>A10+1</f>
        <v>2</v>
      </c>
      <c r="B11" s="222" t="s">
        <v>82</v>
      </c>
      <c r="C11" s="24">
        <v>325</v>
      </c>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v>19</v>
      </c>
      <c r="AB11" s="223"/>
      <c r="AC11" s="223"/>
      <c r="AD11" s="223"/>
      <c r="AE11" s="223"/>
      <c r="AF11" s="224"/>
    </row>
    <row r="12" spans="1:34" ht="13" x14ac:dyDescent="0.3">
      <c r="A12" s="221">
        <f>A11+1</f>
        <v>3</v>
      </c>
      <c r="B12" s="222" t="s">
        <v>83</v>
      </c>
      <c r="C12" s="25">
        <f>SUM(D12:H12)</f>
        <v>185</v>
      </c>
      <c r="D12" s="26">
        <v>41</v>
      </c>
      <c r="E12" s="26">
        <v>35</v>
      </c>
      <c r="F12" s="26">
        <v>54</v>
      </c>
      <c r="G12" s="26">
        <v>27</v>
      </c>
      <c r="H12" s="26">
        <v>28</v>
      </c>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19</v>
      </c>
      <c r="AB12" s="26">
        <v>1</v>
      </c>
      <c r="AC12" s="26">
        <v>2</v>
      </c>
      <c r="AD12" s="26">
        <v>7</v>
      </c>
      <c r="AE12" s="26">
        <v>3</v>
      </c>
      <c r="AF12" s="27">
        <v>6</v>
      </c>
    </row>
    <row r="13" spans="1:34" ht="13" x14ac:dyDescent="0.3">
      <c r="A13" s="221">
        <v>4</v>
      </c>
      <c r="B13" s="222" t="s">
        <v>84</v>
      </c>
      <c r="C13" s="25">
        <f>SUM(D13:H13)</f>
        <v>82</v>
      </c>
      <c r="D13" s="26">
        <v>20</v>
      </c>
      <c r="E13" s="26">
        <v>22</v>
      </c>
      <c r="F13" s="26">
        <v>21</v>
      </c>
      <c r="G13" s="26">
        <v>12</v>
      </c>
      <c r="H13" s="26">
        <v>7</v>
      </c>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1</v>
      </c>
      <c r="AB13" s="26"/>
      <c r="AC13" s="26"/>
      <c r="AD13" s="26"/>
      <c r="AE13" s="26"/>
      <c r="AF13" s="27">
        <v>1</v>
      </c>
    </row>
    <row r="14" spans="1:34" ht="13" x14ac:dyDescent="0.3">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ht="13" x14ac:dyDescent="0.3">
      <c r="A15" s="221">
        <v>6</v>
      </c>
      <c r="B15" s="222" t="s">
        <v>86</v>
      </c>
      <c r="C15" s="25">
        <f>SUM(D15:H15)</f>
        <v>4</v>
      </c>
      <c r="D15" s="26">
        <v>2</v>
      </c>
      <c r="E15" s="26">
        <v>1</v>
      </c>
      <c r="F15" s="26">
        <v>1</v>
      </c>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ht="13" x14ac:dyDescent="0.3">
      <c r="A16" s="221">
        <v>7</v>
      </c>
      <c r="B16" s="222" t="s">
        <v>87</v>
      </c>
      <c r="C16" s="25">
        <f t="shared" ref="C16:H16" si="0">SUM(C12:C15)</f>
        <v>271</v>
      </c>
      <c r="D16" s="29">
        <f t="shared" si="0"/>
        <v>63</v>
      </c>
      <c r="E16" s="29">
        <f t="shared" si="0"/>
        <v>58</v>
      </c>
      <c r="F16" s="29">
        <f t="shared" si="0"/>
        <v>76</v>
      </c>
      <c r="G16" s="29">
        <f t="shared" si="0"/>
        <v>39</v>
      </c>
      <c r="H16" s="29">
        <f t="shared" si="0"/>
        <v>35</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20</v>
      </c>
      <c r="AB16" s="29">
        <f t="shared" si="1"/>
        <v>1</v>
      </c>
      <c r="AC16" s="29">
        <f t="shared" si="1"/>
        <v>2</v>
      </c>
      <c r="AD16" s="29">
        <f t="shared" si="1"/>
        <v>7</v>
      </c>
      <c r="AE16" s="29">
        <f t="shared" si="1"/>
        <v>3</v>
      </c>
      <c r="AF16" s="30">
        <f t="shared" si="1"/>
        <v>7</v>
      </c>
    </row>
    <row r="17" spans="1:32" ht="13" x14ac:dyDescent="0.3">
      <c r="A17" s="221">
        <v>8</v>
      </c>
      <c r="B17" s="222" t="s">
        <v>88</v>
      </c>
      <c r="C17" s="25">
        <f>IF(C10+C11-C16=0,0,C10+C11-C16)</f>
        <v>155</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9</v>
      </c>
      <c r="AB17" s="223"/>
      <c r="AC17" s="223"/>
      <c r="AD17" s="223"/>
      <c r="AE17" s="223"/>
      <c r="AF17" s="224"/>
    </row>
    <row r="18" spans="1:32" ht="13" x14ac:dyDescent="0.3">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3">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3">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3">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ht="13" x14ac:dyDescent="0.3">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ht="13" x14ac:dyDescent="0.3">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ht="13" x14ac:dyDescent="0.3">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ht="13" x14ac:dyDescent="0.3">
      <c r="A27" s="229">
        <f>A26+1</f>
        <v>5</v>
      </c>
      <c r="B27" s="230"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t="13" hidden="1" x14ac:dyDescent="0.25">
      <c r="B29" s="240" t="s">
        <v>435</v>
      </c>
      <c r="C29" s="320" t="s">
        <v>149</v>
      </c>
      <c r="D29" s="321"/>
      <c r="E29" s="321"/>
      <c r="F29" s="321"/>
      <c r="G29" s="321"/>
      <c r="H29" s="321"/>
      <c r="I29" s="321"/>
      <c r="J29" s="321"/>
      <c r="K29" s="321"/>
      <c r="L29" s="321"/>
      <c r="M29" s="321"/>
      <c r="N29" s="322"/>
      <c r="O29" s="320" t="s">
        <v>150</v>
      </c>
      <c r="P29" s="321"/>
      <c r="Q29" s="321"/>
      <c r="R29" s="321"/>
      <c r="S29" s="321"/>
      <c r="T29" s="321"/>
      <c r="U29" s="321"/>
      <c r="V29" s="321"/>
      <c r="W29" s="321"/>
      <c r="X29" s="321"/>
      <c r="Y29" s="321"/>
      <c r="Z29" s="322"/>
      <c r="AA29" s="314" t="s">
        <v>151</v>
      </c>
      <c r="AB29" s="315"/>
      <c r="AC29" s="315"/>
      <c r="AD29" s="315"/>
      <c r="AE29" s="315"/>
      <c r="AF29" s="316"/>
    </row>
    <row r="30" spans="1:32" ht="13" hidden="1" x14ac:dyDescent="0.25">
      <c r="B30" s="212"/>
      <c r="C30" s="323" t="s">
        <v>105</v>
      </c>
      <c r="D30" s="324"/>
      <c r="E30" s="324"/>
      <c r="F30" s="324"/>
      <c r="G30" s="324"/>
      <c r="H30" s="325"/>
      <c r="I30" s="323" t="s">
        <v>106</v>
      </c>
      <c r="J30" s="324"/>
      <c r="K30" s="324"/>
      <c r="L30" s="324"/>
      <c r="M30" s="324"/>
      <c r="N30" s="325"/>
      <c r="O30" s="323" t="s">
        <v>105</v>
      </c>
      <c r="P30" s="324"/>
      <c r="Q30" s="324"/>
      <c r="R30" s="324"/>
      <c r="S30" s="324"/>
      <c r="T30" s="325"/>
      <c r="U30" s="323" t="s">
        <v>106</v>
      </c>
      <c r="V30" s="324"/>
      <c r="W30" s="324"/>
      <c r="X30" s="324"/>
      <c r="Y30" s="324"/>
      <c r="Z30" s="325"/>
      <c r="AA30" s="317"/>
      <c r="AB30" s="318"/>
      <c r="AC30" s="318"/>
      <c r="AD30" s="318"/>
      <c r="AE30" s="318"/>
      <c r="AF30" s="319"/>
    </row>
    <row r="31" spans="1:32" ht="12.75" hidden="1" customHeight="1" x14ac:dyDescent="0.25">
      <c r="A31" s="212"/>
      <c r="B31" s="212"/>
      <c r="C31" s="326" t="s">
        <v>39</v>
      </c>
      <c r="D31" s="311" t="s">
        <v>40</v>
      </c>
      <c r="E31" s="312"/>
      <c r="F31" s="312"/>
      <c r="G31" s="312"/>
      <c r="H31" s="313"/>
      <c r="I31" s="326" t="str">
        <f>C31</f>
        <v>סה"כ מספר תביעות</v>
      </c>
      <c r="J31" s="311" t="s">
        <v>40</v>
      </c>
      <c r="K31" s="312"/>
      <c r="L31" s="312"/>
      <c r="M31" s="312"/>
      <c r="N31" s="313"/>
      <c r="O31" s="326" t="str">
        <f>C31</f>
        <v>סה"כ מספר תביעות</v>
      </c>
      <c r="P31" s="311" t="s">
        <v>40</v>
      </c>
      <c r="Q31" s="312"/>
      <c r="R31" s="312"/>
      <c r="S31" s="312"/>
      <c r="T31" s="313"/>
      <c r="U31" s="326" t="str">
        <f>O31</f>
        <v>סה"כ מספר תביעות</v>
      </c>
      <c r="V31" s="311" t="s">
        <v>40</v>
      </c>
      <c r="W31" s="312"/>
      <c r="X31" s="312"/>
      <c r="Y31" s="312"/>
      <c r="Z31" s="313"/>
      <c r="AA31" s="326" t="str">
        <f>U31</f>
        <v>סה"כ מספר תביעות</v>
      </c>
      <c r="AB31" s="311" t="s">
        <v>40</v>
      </c>
      <c r="AC31" s="312"/>
      <c r="AD31" s="312"/>
      <c r="AE31" s="312"/>
      <c r="AF31" s="313"/>
    </row>
    <row r="32" spans="1:32" ht="26" hidden="1" x14ac:dyDescent="0.25">
      <c r="A32" s="212"/>
      <c r="B32" s="328" t="s">
        <v>41</v>
      </c>
      <c r="C32" s="327"/>
      <c r="D32" s="63" t="s">
        <v>47</v>
      </c>
      <c r="E32" s="63" t="s">
        <v>404</v>
      </c>
      <c r="F32" s="63" t="s">
        <v>405</v>
      </c>
      <c r="G32" s="63" t="s">
        <v>406</v>
      </c>
      <c r="H32" s="213" t="s">
        <v>48</v>
      </c>
      <c r="I32" s="327"/>
      <c r="J32" s="63" t="s">
        <v>47</v>
      </c>
      <c r="K32" s="63" t="s">
        <v>404</v>
      </c>
      <c r="L32" s="63" t="s">
        <v>405</v>
      </c>
      <c r="M32" s="63" t="s">
        <v>406</v>
      </c>
      <c r="N32" s="213" t="s">
        <v>48</v>
      </c>
      <c r="O32" s="327"/>
      <c r="P32" s="63" t="s">
        <v>47</v>
      </c>
      <c r="Q32" s="63" t="s">
        <v>404</v>
      </c>
      <c r="R32" s="63" t="s">
        <v>405</v>
      </c>
      <c r="S32" s="63" t="s">
        <v>406</v>
      </c>
      <c r="T32" s="213" t="s">
        <v>48</v>
      </c>
      <c r="U32" s="327"/>
      <c r="V32" s="63" t="s">
        <v>47</v>
      </c>
      <c r="W32" s="63" t="s">
        <v>404</v>
      </c>
      <c r="X32" s="63" t="s">
        <v>405</v>
      </c>
      <c r="Y32" s="63" t="s">
        <v>406</v>
      </c>
      <c r="Z32" s="213" t="s">
        <v>48</v>
      </c>
      <c r="AA32" s="327"/>
      <c r="AB32" s="63" t="s">
        <v>47</v>
      </c>
      <c r="AC32" s="63" t="s">
        <v>404</v>
      </c>
      <c r="AD32" s="63" t="s">
        <v>405</v>
      </c>
      <c r="AE32" s="63" t="s">
        <v>406</v>
      </c>
      <c r="AF32" s="213" t="s">
        <v>48</v>
      </c>
    </row>
    <row r="33" spans="1:32" ht="13.5" hidden="1" thickBot="1" x14ac:dyDescent="0.3">
      <c r="A33" s="212"/>
      <c r="B33" s="329"/>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t="13" hidden="1" x14ac:dyDescent="0.3">
      <c r="A34" s="271" t="s">
        <v>79</v>
      </c>
      <c r="B34" s="272"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t="13" hidden="1" x14ac:dyDescent="0.3">
      <c r="A35" s="273">
        <v>3</v>
      </c>
      <c r="B35" s="274" t="s">
        <v>83</v>
      </c>
      <c r="C35" s="109">
        <f>SUM(D35:H35)</f>
        <v>0.68265682656826565</v>
      </c>
      <c r="D35" s="110">
        <f>IF(D12=0,"",D12/C$16)</f>
        <v>0.15129151291512916</v>
      </c>
      <c r="E35" s="110">
        <f>IF(E12=0,"",E12/C$16)</f>
        <v>0.12915129151291513</v>
      </c>
      <c r="F35" s="110">
        <f>IF(F12=0,"",F12/C$16)</f>
        <v>0.19926199261992619</v>
      </c>
      <c r="G35" s="110">
        <f>IF(G12=0,"",G12/C$16)</f>
        <v>9.9630996309963096E-2</v>
      </c>
      <c r="H35" s="111">
        <f>IF(H12=0,"",H12/C$16)</f>
        <v>0.10332103321033211</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0.95</v>
      </c>
      <c r="AB35" s="110">
        <f>IF(AB12=0,"",AB12/AA$16)</f>
        <v>0.05</v>
      </c>
      <c r="AC35" s="110">
        <f>IF(AC12=0,"",AC12/AA$16)</f>
        <v>0.1</v>
      </c>
      <c r="AD35" s="110">
        <f>IF(AD12=0,"",AD12/AA$16)</f>
        <v>0.35</v>
      </c>
      <c r="AE35" s="110">
        <f>IF(AE12=0,"",AE12/AA$16)</f>
        <v>0.15</v>
      </c>
      <c r="AF35" s="111">
        <f>IF(AF12=0,"",AF12/AA$16)</f>
        <v>0.3</v>
      </c>
    </row>
    <row r="36" spans="1:32" ht="13" hidden="1" x14ac:dyDescent="0.3">
      <c r="A36" s="273">
        <v>4</v>
      </c>
      <c r="B36" s="274" t="s">
        <v>84</v>
      </c>
      <c r="C36" s="109">
        <f>SUM(D36:H36)</f>
        <v>0.30258302583025831</v>
      </c>
      <c r="D36" s="110">
        <f>IF(D13=0,"",D13/C$16)</f>
        <v>7.3800738007380073E-2</v>
      </c>
      <c r="E36" s="110">
        <f>IF(E13=0,"",E13/C$16)</f>
        <v>8.1180811808118078E-2</v>
      </c>
      <c r="F36" s="110">
        <f>IF(F13=0,"",F13/C$16)</f>
        <v>7.7490774907749083E-2</v>
      </c>
      <c r="G36" s="110">
        <f>IF(G13=0,"",G13/C$16)</f>
        <v>4.4280442804428041E-2</v>
      </c>
      <c r="H36" s="111">
        <f>IF(H13=0,"",H13/C$16)</f>
        <v>2.5830258302583026E-2</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0.05</v>
      </c>
      <c r="AB36" s="110" t="str">
        <f>IF(AB13=0,"",AB13/AA$16)</f>
        <v/>
      </c>
      <c r="AC36" s="110" t="str">
        <f>IF(AC13=0,"",AC13/AA$16)</f>
        <v/>
      </c>
      <c r="AD36" s="110" t="str">
        <f>IF(AD13=0,"",AD13/AA$16)</f>
        <v/>
      </c>
      <c r="AE36" s="110" t="str">
        <f>IF(AE13=0,"",AE13/AA$16)</f>
        <v/>
      </c>
      <c r="AF36" s="111">
        <f>IF(AF13=0,"",AF13/AA$16)</f>
        <v>0.05</v>
      </c>
    </row>
    <row r="37" spans="1:32" ht="13" hidden="1" x14ac:dyDescent="0.3">
      <c r="A37" s="273">
        <v>5</v>
      </c>
      <c r="B37" s="275"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t="13" hidden="1" x14ac:dyDescent="0.3">
      <c r="A38" s="273">
        <v>6</v>
      </c>
      <c r="B38" s="275" t="s">
        <v>86</v>
      </c>
      <c r="C38" s="109">
        <f>SUM(D38:H38)</f>
        <v>1.4760147601476014E-2</v>
      </c>
      <c r="D38" s="110">
        <f>IF(D15=0,"",D15/C$16)</f>
        <v>7.3800738007380072E-3</v>
      </c>
      <c r="E38" s="110">
        <f>IF(E15=0,"",E15/C$16)</f>
        <v>3.6900369003690036E-3</v>
      </c>
      <c r="F38" s="110">
        <f>IF(F15=0,"",F15/C$16)</f>
        <v>3.6900369003690036E-3</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t="13" hidden="1" x14ac:dyDescent="0.3">
      <c r="A39" s="273">
        <v>7</v>
      </c>
      <c r="B39" s="275" t="s">
        <v>193</v>
      </c>
      <c r="C39" s="109">
        <f t="shared" ref="C39:H39" si="6">SUM(C35:C38)</f>
        <v>1</v>
      </c>
      <c r="D39" s="119">
        <f t="shared" si="6"/>
        <v>0.23247232472324725</v>
      </c>
      <c r="E39" s="119">
        <f t="shared" si="6"/>
        <v>0.2140221402214022</v>
      </c>
      <c r="F39" s="119">
        <f t="shared" si="6"/>
        <v>0.28044280442804431</v>
      </c>
      <c r="G39" s="119">
        <f t="shared" si="6"/>
        <v>0.14391143911439114</v>
      </c>
      <c r="H39" s="121">
        <f t="shared" si="6"/>
        <v>0.12915129151291513</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1</v>
      </c>
      <c r="AB39" s="119">
        <f t="shared" si="7"/>
        <v>0.05</v>
      </c>
      <c r="AC39" s="119">
        <f t="shared" si="7"/>
        <v>0.1</v>
      </c>
      <c r="AD39" s="119">
        <f t="shared" si="7"/>
        <v>0.35</v>
      </c>
      <c r="AE39" s="119">
        <f t="shared" si="7"/>
        <v>0.15</v>
      </c>
      <c r="AF39" s="121">
        <f t="shared" si="7"/>
        <v>0.35</v>
      </c>
    </row>
    <row r="40" spans="1:32" ht="13" hidden="1" x14ac:dyDescent="0.3">
      <c r="A40" s="276" t="s">
        <v>89</v>
      </c>
      <c r="B40" s="277"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t="13" hidden="1" x14ac:dyDescent="0.3">
      <c r="A41" s="273">
        <v>1</v>
      </c>
      <c r="B41" s="274"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t="13" hidden="1" x14ac:dyDescent="0.3">
      <c r="A42" s="273">
        <v>2</v>
      </c>
      <c r="B42" s="274"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t="13" hidden="1" x14ac:dyDescent="0.3">
      <c r="A43" s="273">
        <v>3</v>
      </c>
      <c r="B43" s="274" t="s">
        <v>91</v>
      </c>
      <c r="C43" s="109">
        <f t="shared" ref="C43:D43" si="8">SUM(C41:C42)</f>
        <v>0</v>
      </c>
      <c r="D43" s="119">
        <f t="shared" si="8"/>
        <v>0</v>
      </c>
      <c r="E43" s="119">
        <f>SUM(E41:E42)</f>
        <v>0</v>
      </c>
      <c r="F43" s="119">
        <f>SUM(F41:F42)</f>
        <v>0</v>
      </c>
      <c r="G43" s="119">
        <f>SUM(G41:G42)</f>
        <v>0</v>
      </c>
      <c r="H43" s="120">
        <f>SUM(H41:H42)</f>
        <v>0</v>
      </c>
      <c r="I43" s="109">
        <f t="shared" ref="I43:J43" si="9">SUM(I41:I42)</f>
        <v>0</v>
      </c>
      <c r="J43" s="119">
        <f t="shared" si="9"/>
        <v>0</v>
      </c>
      <c r="K43" s="119">
        <f>SUM(K41:K42)</f>
        <v>0</v>
      </c>
      <c r="L43" s="119">
        <f>SUM(L41:L42)</f>
        <v>0</v>
      </c>
      <c r="M43" s="119">
        <f>SUM(M41:M42)</f>
        <v>0</v>
      </c>
      <c r="N43" s="120">
        <f>SUM(N41:N42)</f>
        <v>0</v>
      </c>
      <c r="O43" s="109">
        <f t="shared" ref="O43:P43" si="10">SUM(O41:O42)</f>
        <v>0</v>
      </c>
      <c r="P43" s="119">
        <f t="shared" si="10"/>
        <v>0</v>
      </c>
      <c r="Q43" s="119">
        <f>SUM(Q41:Q42)</f>
        <v>0</v>
      </c>
      <c r="R43" s="119">
        <f>SUM(R41:R42)</f>
        <v>0</v>
      </c>
      <c r="S43" s="119">
        <f>SUM(S41:S42)</f>
        <v>0</v>
      </c>
      <c r="T43" s="120">
        <f>SUM(T41:T42)</f>
        <v>0</v>
      </c>
      <c r="U43" s="109">
        <f t="shared" ref="U43:V43" si="11">SUM(U41:U42)</f>
        <v>0</v>
      </c>
      <c r="V43" s="119">
        <f t="shared" si="11"/>
        <v>0</v>
      </c>
      <c r="W43" s="119">
        <f>SUM(W41:W42)</f>
        <v>0</v>
      </c>
      <c r="X43" s="119">
        <f>SUM(X41:X42)</f>
        <v>0</v>
      </c>
      <c r="Y43" s="119">
        <f>SUM(Y41:Y42)</f>
        <v>0</v>
      </c>
      <c r="Z43" s="120">
        <f>SUM(Z41:Z42)</f>
        <v>0</v>
      </c>
      <c r="AA43" s="109">
        <f t="shared" ref="AA43:AB43" si="12">SUM(AA41:AA42)</f>
        <v>0</v>
      </c>
      <c r="AB43" s="119">
        <f t="shared" si="12"/>
        <v>0</v>
      </c>
      <c r="AC43" s="119">
        <f>SUM(AC41:AC42)</f>
        <v>0</v>
      </c>
      <c r="AD43" s="119">
        <f>SUM(AD41:AD42)</f>
        <v>0</v>
      </c>
      <c r="AE43" s="119">
        <f>SUM(AE41:AE42)</f>
        <v>0</v>
      </c>
      <c r="AF43" s="120">
        <f>SUM(AF41:AF42)</f>
        <v>0</v>
      </c>
    </row>
    <row r="44" spans="1:32" ht="13" hidden="1" x14ac:dyDescent="0.3">
      <c r="A44" s="276" t="s">
        <v>92</v>
      </c>
      <c r="B44" s="277"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t="13" hidden="1" x14ac:dyDescent="0.3">
      <c r="A45" s="273">
        <v>1</v>
      </c>
      <c r="B45" s="274"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t="13" hidden="1" x14ac:dyDescent="0.3">
      <c r="A46" s="273">
        <v>2</v>
      </c>
      <c r="B46" s="274"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t="13" hidden="1" x14ac:dyDescent="0.3">
      <c r="A47" s="273">
        <v>3</v>
      </c>
      <c r="B47" s="274"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t="13" hidden="1" x14ac:dyDescent="0.3">
      <c r="A48" s="273">
        <v>4</v>
      </c>
      <c r="B48" s="274"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35">
      <c r="A49" s="278">
        <v>5</v>
      </c>
      <c r="B49" s="279" t="s">
        <v>95</v>
      </c>
      <c r="C49" s="141">
        <f>SUM(C45:C48)</f>
        <v>0</v>
      </c>
      <c r="D49" s="142">
        <f t="shared" ref="D49" si="13">SUM(D45:D48)</f>
        <v>0</v>
      </c>
      <c r="E49" s="142">
        <f>SUM(E45:E48)</f>
        <v>0</v>
      </c>
      <c r="F49" s="142">
        <f>SUM(F45:F48)</f>
        <v>0</v>
      </c>
      <c r="G49" s="142">
        <f>SUM(G45:G48)</f>
        <v>0</v>
      </c>
      <c r="H49" s="143">
        <f>SUM(H45:H48)</f>
        <v>0</v>
      </c>
      <c r="I49" s="141">
        <f>SUM(I45:I48)</f>
        <v>0</v>
      </c>
      <c r="J49" s="142">
        <f t="shared" ref="J49" si="14">SUM(J45:J48)</f>
        <v>0</v>
      </c>
      <c r="K49" s="142">
        <f>SUM(K45:K48)</f>
        <v>0</v>
      </c>
      <c r="L49" s="142">
        <f>SUM(L45:L48)</f>
        <v>0</v>
      </c>
      <c r="M49" s="142">
        <f>SUM(M45:M48)</f>
        <v>0</v>
      </c>
      <c r="N49" s="143">
        <f>SUM(N45:N48)</f>
        <v>0</v>
      </c>
      <c r="O49" s="141">
        <f>SUM(O45:O48)</f>
        <v>0</v>
      </c>
      <c r="P49" s="142">
        <f t="shared" ref="P49" si="15">SUM(P45:P48)</f>
        <v>0</v>
      </c>
      <c r="Q49" s="142">
        <f>SUM(Q45:Q48)</f>
        <v>0</v>
      </c>
      <c r="R49" s="142">
        <f>SUM(R45:R48)</f>
        <v>0</v>
      </c>
      <c r="S49" s="142">
        <f>SUM(S45:S48)</f>
        <v>0</v>
      </c>
      <c r="T49" s="143">
        <f>SUM(T45:T48)</f>
        <v>0</v>
      </c>
      <c r="U49" s="141">
        <f>SUM(U45:U48)</f>
        <v>0</v>
      </c>
      <c r="V49" s="142">
        <f t="shared" ref="V49" si="16">SUM(V45:V48)</f>
        <v>0</v>
      </c>
      <c r="W49" s="142">
        <f>SUM(W45:W48)</f>
        <v>0</v>
      </c>
      <c r="X49" s="142">
        <f>SUM(X45:X48)</f>
        <v>0</v>
      </c>
      <c r="Y49" s="142">
        <f>SUM(Y45:Y48)</f>
        <v>0</v>
      </c>
      <c r="Z49" s="143">
        <f>SUM(Z45:Z48)</f>
        <v>0</v>
      </c>
      <c r="AA49" s="141">
        <f>SUM(AA45:AA48)</f>
        <v>0</v>
      </c>
      <c r="AB49" s="142">
        <f t="shared" ref="AB49" si="17">SUM(AB45:AB48)</f>
        <v>0</v>
      </c>
      <c r="AC49" s="142">
        <f>SUM(AC45:AC48)</f>
        <v>0</v>
      </c>
      <c r="AD49" s="142">
        <f>SUM(AD45:AD48)</f>
        <v>0</v>
      </c>
      <c r="AE49" s="142">
        <f>SUM(AE45:AE48)</f>
        <v>0</v>
      </c>
      <c r="AF49" s="143">
        <f>SUM(AF45:AF48)</f>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xr:uid="{00000000-0004-0000-0500-000000000000}"/>
    <hyperlink ref="B29" location="הוראות!A1" display="חזרה" xr:uid="{00000000-0004-0000-0500-000001000000}"/>
  </hyperlinks>
  <pageMargins left="0" right="0" top="0" bottom="0.98425196850393704" header="0" footer="0.51181102362204722"/>
  <pageSetup paperSize="9" scale="90" fitToWidth="2" fitToHeight="2" orientation="landscape" r:id="rId1"/>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6"/>
  </sheetPr>
  <dimension ref="B1:Q15"/>
  <sheetViews>
    <sheetView showZeros="0" rightToLeft="1" workbookViewId="0">
      <selection activeCell="J15" sqref="J15"/>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הוראות!B21</f>
        <v>נספח א4 - מספרי בקשות למשיכת כספים או לקבלת קצבת זקנה (גמל)</v>
      </c>
    </row>
    <row r="2" spans="2:17" ht="14.25" customHeight="1" x14ac:dyDescent="0.3">
      <c r="B2" s="242" t="str">
        <f>הוראות!B13</f>
        <v>איילון חברה לניהול קופות גמל בע"מ</v>
      </c>
    </row>
    <row r="3" spans="2:17" ht="14.25" customHeight="1" x14ac:dyDescent="0.35">
      <c r="B3" s="241" t="str">
        <f>CONCATENATE(הוראות!Z13,הוראות!F13)</f>
        <v>הנתונים ביחידות בודדות לשנת 2016</v>
      </c>
    </row>
    <row r="4" spans="2:17" ht="14.25" customHeight="1" x14ac:dyDescent="0.3">
      <c r="B4" s="240"/>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v>4766</v>
      </c>
      <c r="E11" s="197"/>
      <c r="F11" s="197"/>
      <c r="G11" s="197"/>
      <c r="H11" s="197"/>
      <c r="I11" s="197"/>
      <c r="J11" s="198"/>
      <c r="K11" s="196"/>
      <c r="L11" s="197"/>
      <c r="M11" s="197"/>
      <c r="N11" s="197"/>
      <c r="O11" s="197"/>
      <c r="P11" s="197"/>
      <c r="Q11" s="199"/>
    </row>
    <row r="12" spans="2:17" ht="26" x14ac:dyDescent="0.3">
      <c r="B12" s="76" t="s">
        <v>168</v>
      </c>
      <c r="C12" s="77" t="s">
        <v>169</v>
      </c>
      <c r="D12" s="196">
        <v>9657</v>
      </c>
      <c r="E12" s="197"/>
      <c r="F12" s="197"/>
      <c r="G12" s="197"/>
      <c r="H12" s="197"/>
      <c r="I12" s="200"/>
      <c r="J12" s="201"/>
      <c r="K12" s="196"/>
      <c r="L12" s="197"/>
      <c r="M12" s="197"/>
      <c r="N12" s="197"/>
      <c r="O12" s="197"/>
      <c r="P12" s="197"/>
      <c r="Q12" s="199"/>
    </row>
    <row r="13" spans="2:17" ht="26" x14ac:dyDescent="0.3">
      <c r="B13" s="78" t="s">
        <v>170</v>
      </c>
      <c r="C13" s="77" t="s">
        <v>171</v>
      </c>
      <c r="D13" s="196">
        <v>234</v>
      </c>
      <c r="E13" s="197"/>
      <c r="F13" s="197"/>
      <c r="G13" s="197"/>
      <c r="H13" s="197"/>
      <c r="I13" s="200"/>
      <c r="J13" s="201"/>
      <c r="K13" s="196"/>
      <c r="L13" s="197"/>
      <c r="M13" s="197"/>
      <c r="N13" s="197"/>
      <c r="O13" s="197"/>
      <c r="P13" s="197"/>
      <c r="Q13" s="199"/>
    </row>
    <row r="14" spans="2:17" ht="38.25" customHeight="1" x14ac:dyDescent="0.3">
      <c r="B14" s="76" t="s">
        <v>172</v>
      </c>
      <c r="C14" s="77" t="s">
        <v>173</v>
      </c>
      <c r="D14" s="202">
        <f>SUM(E14:J14)</f>
        <v>8298</v>
      </c>
      <c r="E14" s="203">
        <v>1865</v>
      </c>
      <c r="F14" s="203">
        <v>3814</v>
      </c>
      <c r="G14" s="203">
        <v>1153</v>
      </c>
      <c r="H14" s="203">
        <v>420</v>
      </c>
      <c r="I14" s="204">
        <v>513</v>
      </c>
      <c r="J14" s="205">
        <v>533</v>
      </c>
      <c r="K14" s="202">
        <f>SUM(L14:Q14)</f>
        <v>0</v>
      </c>
      <c r="L14" s="203"/>
      <c r="M14" s="203"/>
      <c r="N14" s="203"/>
      <c r="O14" s="203"/>
      <c r="P14" s="204"/>
      <c r="Q14" s="206"/>
    </row>
    <row r="15" spans="2:17" ht="39" x14ac:dyDescent="0.3">
      <c r="B15" s="78" t="s">
        <v>174</v>
      </c>
      <c r="C15" s="77" t="s">
        <v>175</v>
      </c>
      <c r="D15" s="202">
        <f>IF(D11+D12-D14-D13=0,"",D11+D12-D14-D13)</f>
        <v>5891</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600-000000000000}"/>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B1:Q15"/>
  <sheetViews>
    <sheetView showZeros="0" rightToLeft="1" topLeftCell="A3" workbookViewId="0">
      <selection activeCell="Q15" sqref="Q15"/>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הוראות!B22</f>
        <v>נספח א4 - מספרי בקשות למשיכת כספים או לקבלת קצבת זקנה (פנסיה)</v>
      </c>
    </row>
    <row r="2" spans="2:17" ht="14.25" customHeight="1" x14ac:dyDescent="0.3">
      <c r="B2" s="242" t="str">
        <f>הוראות!B13</f>
        <v>איילון חברה לניהול קופות גמל בע"מ</v>
      </c>
    </row>
    <row r="3" spans="2:17" ht="14.25" customHeight="1" x14ac:dyDescent="0.35">
      <c r="B3" s="241" t="str">
        <f>CONCATENATE(הוראות!Z13,הוראות!F13)</f>
        <v>הנתונים ביחידות בודדות לשנת 2016</v>
      </c>
    </row>
    <row r="4" spans="2:17" ht="14.25" customHeight="1" x14ac:dyDescent="0.3">
      <c r="B4" s="240"/>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v>1824</v>
      </c>
      <c r="E11" s="197"/>
      <c r="F11" s="197"/>
      <c r="G11" s="197"/>
      <c r="H11" s="197"/>
      <c r="I11" s="197"/>
      <c r="J11" s="198"/>
      <c r="K11" s="196">
        <v>3</v>
      </c>
      <c r="L11" s="197"/>
      <c r="M11" s="197"/>
      <c r="N11" s="197"/>
      <c r="O11" s="197"/>
      <c r="P11" s="197"/>
      <c r="Q11" s="199"/>
    </row>
    <row r="12" spans="2:17" ht="26" x14ac:dyDescent="0.3">
      <c r="B12" s="76" t="s">
        <v>168</v>
      </c>
      <c r="C12" s="77" t="s">
        <v>169</v>
      </c>
      <c r="D12" s="196">
        <v>19192</v>
      </c>
      <c r="E12" s="197"/>
      <c r="F12" s="197"/>
      <c r="G12" s="197"/>
      <c r="H12" s="197"/>
      <c r="I12" s="200"/>
      <c r="J12" s="201"/>
      <c r="K12" s="196">
        <v>37</v>
      </c>
      <c r="L12" s="197"/>
      <c r="M12" s="197"/>
      <c r="N12" s="197"/>
      <c r="O12" s="197"/>
      <c r="P12" s="197"/>
      <c r="Q12" s="199"/>
    </row>
    <row r="13" spans="2:17" ht="26" x14ac:dyDescent="0.3">
      <c r="B13" s="78" t="s">
        <v>170</v>
      </c>
      <c r="C13" s="77" t="s">
        <v>171</v>
      </c>
      <c r="D13" s="196">
        <v>521</v>
      </c>
      <c r="E13" s="197"/>
      <c r="F13" s="197"/>
      <c r="G13" s="197"/>
      <c r="H13" s="197"/>
      <c r="I13" s="200"/>
      <c r="J13" s="201"/>
      <c r="K13" s="196">
        <v>2</v>
      </c>
      <c r="L13" s="197"/>
      <c r="M13" s="197"/>
      <c r="N13" s="197"/>
      <c r="O13" s="197"/>
      <c r="P13" s="197"/>
      <c r="Q13" s="199"/>
    </row>
    <row r="14" spans="2:17" ht="38.25" customHeight="1" x14ac:dyDescent="0.3">
      <c r="B14" s="76" t="s">
        <v>172</v>
      </c>
      <c r="C14" s="77" t="s">
        <v>173</v>
      </c>
      <c r="D14" s="202">
        <f>SUM(E14:J14)</f>
        <v>17126</v>
      </c>
      <c r="E14" s="203">
        <v>456</v>
      </c>
      <c r="F14" s="203">
        <v>590</v>
      </c>
      <c r="G14" s="203">
        <v>989</v>
      </c>
      <c r="H14" s="203">
        <v>1077</v>
      </c>
      <c r="I14" s="204">
        <v>2735</v>
      </c>
      <c r="J14" s="205">
        <v>11279</v>
      </c>
      <c r="K14" s="202">
        <f>SUM(L14:Q14)</f>
        <v>30</v>
      </c>
      <c r="L14" s="203"/>
      <c r="M14" s="203"/>
      <c r="N14" s="203"/>
      <c r="O14" s="203">
        <v>13</v>
      </c>
      <c r="P14" s="204">
        <v>15</v>
      </c>
      <c r="Q14" s="239">
        <v>2</v>
      </c>
    </row>
    <row r="15" spans="2:17" ht="39" x14ac:dyDescent="0.3">
      <c r="B15" s="78" t="s">
        <v>174</v>
      </c>
      <c r="C15" s="77" t="s">
        <v>175</v>
      </c>
      <c r="D15" s="202">
        <f>IF(D11+D12-D14-D13=0,"",D11+D12-D14-D13)</f>
        <v>3369</v>
      </c>
      <c r="E15" s="197"/>
      <c r="F15" s="197"/>
      <c r="G15" s="197"/>
      <c r="H15" s="197"/>
      <c r="I15" s="200"/>
      <c r="J15" s="201"/>
      <c r="K15" s="202">
        <f>IF(K11+K12-K14-K13=0,"",K11+K12-K14-K13)</f>
        <v>8</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700-000000000000}"/>
  </hyperlink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46"/>
  </sheetPr>
  <dimension ref="B1:Q15"/>
  <sheetViews>
    <sheetView showZeros="0" rightToLeft="1" workbookViewId="0">
      <selection activeCell="C4" sqref="C4"/>
    </sheetView>
  </sheetViews>
  <sheetFormatPr defaultColWidth="9.1796875" defaultRowHeight="13" x14ac:dyDescent="0.3"/>
  <cols>
    <col min="1" max="1" width="1.81640625" style="55" customWidth="1"/>
    <col min="2" max="2" width="5.1796875" style="55" bestFit="1" customWidth="1"/>
    <col min="3" max="3" width="14.453125" style="55" customWidth="1"/>
    <col min="4" max="4" width="7.54296875" style="55" customWidth="1"/>
    <col min="5" max="10" width="7" style="55" customWidth="1"/>
    <col min="11" max="11" width="7.54296875" style="55" customWidth="1"/>
    <col min="12" max="17" width="7" style="55" customWidth="1"/>
    <col min="18" max="18" width="30.81640625" style="55" customWidth="1"/>
    <col min="19" max="16384" width="9.1796875" style="55"/>
  </cols>
  <sheetData>
    <row r="1" spans="2:17" ht="18" x14ac:dyDescent="0.4">
      <c r="B1" s="211" t="str">
        <f>הוראות!B23</f>
        <v>נספח א4 - מספרי בקשות למשיכת כספים או לקבלת קצבת זקנה (ביטוח)</v>
      </c>
    </row>
    <row r="2" spans="2:17" ht="14.25" customHeight="1" x14ac:dyDescent="0.3">
      <c r="B2" s="242" t="str">
        <f>הוראות!B13</f>
        <v>איילון חברה לניהול קופות גמל בע"מ</v>
      </c>
    </row>
    <row r="3" spans="2:17" ht="14.25" customHeight="1" x14ac:dyDescent="0.35">
      <c r="B3" s="241" t="str">
        <f>CONCATENATE(הוראות!Z13,הוראות!F13)</f>
        <v>הנתונים ביחידות בודדות לשנת 2016</v>
      </c>
    </row>
    <row r="4" spans="2:17" ht="14.25" customHeight="1" x14ac:dyDescent="0.3">
      <c r="C4" s="240" t="s">
        <v>435</v>
      </c>
    </row>
    <row r="5" spans="2:17" ht="18" customHeight="1" x14ac:dyDescent="0.4">
      <c r="C5" s="57"/>
      <c r="G5" s="58" t="s">
        <v>152</v>
      </c>
    </row>
    <row r="6" spans="2:17" ht="14.25" customHeight="1" x14ac:dyDescent="0.3">
      <c r="C6" s="57"/>
    </row>
    <row r="7" spans="2:17" x14ac:dyDescent="0.3">
      <c r="C7" s="59"/>
    </row>
    <row r="8" spans="2:17" ht="25.5" customHeight="1" x14ac:dyDescent="0.3">
      <c r="B8" s="60"/>
      <c r="C8" s="348" t="s">
        <v>153</v>
      </c>
      <c r="D8" s="351" t="s">
        <v>154</v>
      </c>
      <c r="E8" s="352"/>
      <c r="F8" s="352"/>
      <c r="G8" s="352"/>
      <c r="H8" s="352"/>
      <c r="I8" s="352"/>
      <c r="J8" s="353"/>
      <c r="K8" s="354" t="s">
        <v>155</v>
      </c>
      <c r="L8" s="354"/>
      <c r="M8" s="354"/>
      <c r="N8" s="354"/>
      <c r="O8" s="354"/>
      <c r="P8" s="354"/>
      <c r="Q8" s="354"/>
    </row>
    <row r="9" spans="2:17" ht="40.5" customHeight="1" x14ac:dyDescent="0.3">
      <c r="B9" s="61"/>
      <c r="C9" s="349"/>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3">
      <c r="B10" s="69"/>
      <c r="C10" s="350"/>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6" x14ac:dyDescent="0.3">
      <c r="B11" s="76" t="s">
        <v>166</v>
      </c>
      <c r="C11" s="77" t="s">
        <v>167</v>
      </c>
      <c r="D11" s="196"/>
      <c r="E11" s="197"/>
      <c r="F11" s="197"/>
      <c r="G11" s="197"/>
      <c r="H11" s="197"/>
      <c r="I11" s="197"/>
      <c r="J11" s="198"/>
      <c r="K11" s="196"/>
      <c r="L11" s="197"/>
      <c r="M11" s="197"/>
      <c r="N11" s="197"/>
      <c r="O11" s="197"/>
      <c r="P11" s="197"/>
      <c r="Q11" s="199"/>
    </row>
    <row r="12" spans="2:17" ht="26" x14ac:dyDescent="0.3">
      <c r="B12" s="76" t="s">
        <v>168</v>
      </c>
      <c r="C12" s="77" t="s">
        <v>169</v>
      </c>
      <c r="D12" s="196"/>
      <c r="E12" s="197"/>
      <c r="F12" s="197"/>
      <c r="G12" s="197"/>
      <c r="H12" s="197"/>
      <c r="I12" s="200"/>
      <c r="J12" s="201"/>
      <c r="K12" s="196"/>
      <c r="L12" s="197"/>
      <c r="M12" s="197"/>
      <c r="N12" s="197"/>
      <c r="O12" s="197"/>
      <c r="P12" s="197"/>
      <c r="Q12" s="199"/>
    </row>
    <row r="13" spans="2:17" ht="26" x14ac:dyDescent="0.3">
      <c r="B13" s="78" t="s">
        <v>170</v>
      </c>
      <c r="C13" s="77" t="s">
        <v>171</v>
      </c>
      <c r="D13" s="196"/>
      <c r="E13" s="197"/>
      <c r="F13" s="197"/>
      <c r="G13" s="197"/>
      <c r="H13" s="197"/>
      <c r="I13" s="200"/>
      <c r="J13" s="201"/>
      <c r="K13" s="196"/>
      <c r="L13" s="197"/>
      <c r="M13" s="197"/>
      <c r="N13" s="197"/>
      <c r="O13" s="197"/>
      <c r="P13" s="197"/>
      <c r="Q13" s="199"/>
    </row>
    <row r="14" spans="2:17" ht="38.25" customHeight="1" x14ac:dyDescent="0.3">
      <c r="B14" s="76" t="s">
        <v>172</v>
      </c>
      <c r="C14" s="77" t="s">
        <v>173</v>
      </c>
      <c r="D14" s="202">
        <f>SUM(E14:J14)</f>
        <v>0</v>
      </c>
      <c r="E14" s="203"/>
      <c r="F14" s="203"/>
      <c r="G14" s="203"/>
      <c r="H14" s="203"/>
      <c r="I14" s="204"/>
      <c r="J14" s="205"/>
      <c r="K14" s="202">
        <f>SUM(L14:Q14)</f>
        <v>0</v>
      </c>
      <c r="L14" s="203"/>
      <c r="M14" s="203"/>
      <c r="N14" s="203"/>
      <c r="O14" s="203"/>
      <c r="P14" s="204"/>
      <c r="Q14" s="206"/>
    </row>
    <row r="15" spans="2:17" ht="39" x14ac:dyDescent="0.3">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800-000000000000}"/>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68643beecda18b4e09cff41c83e0ce3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8146b315fa2ac31dd02d04e15b67ed9e"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D4B66-AACC-40FD-BC85-CB6850BD8E6B}">
  <ds:schemaRefs>
    <ds:schemaRef ds:uri="http://purl.org/dc/elements/1.1/"/>
    <ds:schemaRef ds:uri="a46656d4-8850-49b3-aebd-68bd05f7f43d"/>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9941EE3-0DBE-46AA-B6A0-3617DD0C0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2016</dc:title>
  <dc:creator>אוהד מעודי</dc:creator>
  <cp:lastModifiedBy>Sharon Livneh</cp:lastModifiedBy>
  <dcterms:created xsi:type="dcterms:W3CDTF">2012-03-26T09:12:08Z</dcterms:created>
  <dcterms:modified xsi:type="dcterms:W3CDTF">2023-08-07T06:33:39Z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